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8" windowWidth="14928" windowHeight="7728" tabRatio="665" activeTab="0"/>
  </bookViews>
  <sheets>
    <sheet name="Instate" sheetId="1" r:id="rId1"/>
    <sheet name="OutofState" sheetId="2" r:id="rId2"/>
    <sheet name="Sheet1" sheetId="3" r:id="rId3"/>
  </sheets>
  <definedNames>
    <definedName name="_xlnm.Print_Area" localSheetId="0">'Instate'!$A$1:$Q$57</definedName>
    <definedName name="_xlnm.Print_Area" localSheetId="1">'OutofState'!$A$1:$Q$57</definedName>
  </definedNames>
  <calcPr fullCalcOnLoad="1"/>
</workbook>
</file>

<file path=xl/sharedStrings.xml><?xml version="1.0" encoding="utf-8"?>
<sst xmlns="http://schemas.openxmlformats.org/spreadsheetml/2006/main" count="274" uniqueCount="111">
  <si>
    <t>OSF FORM 19</t>
  </si>
  <si>
    <t>STATE OF OKLAHOMA</t>
  </si>
  <si>
    <t>FOR AGENCY USE:</t>
  </si>
  <si>
    <t>FOR</t>
  </si>
  <si>
    <t>AGAINST</t>
  </si>
  <si>
    <t>Comm., Dept.</t>
  </si>
  <si>
    <t>ASSIGNMENT</t>
  </si>
  <si>
    <t>I hereby assign this claim to</t>
  </si>
  <si>
    <t>and authorize the State Treasurer to issue a warrant in payment to said assignee.</t>
  </si>
  <si>
    <t>Claimant Signature</t>
  </si>
  <si>
    <t>AMOUNT</t>
  </si>
  <si>
    <t>IS CAR GOV. OWNED?</t>
  </si>
  <si>
    <t>YES</t>
  </si>
  <si>
    <t>NO</t>
  </si>
  <si>
    <t>IS CLAIMANT A STATE OFFICIAL OR EMPLOYEE?</t>
  </si>
  <si>
    <t>Lodging</t>
  </si>
  <si>
    <t>Amount</t>
  </si>
  <si>
    <t>Per-Diem</t>
  </si>
  <si>
    <t>Rate</t>
  </si>
  <si>
    <t>Days</t>
  </si>
  <si>
    <t>Hrs</t>
  </si>
  <si>
    <t>Entered</t>
  </si>
  <si>
    <t>Ended</t>
  </si>
  <si>
    <t>Mileage</t>
  </si>
  <si>
    <t>Claimed</t>
  </si>
  <si>
    <t>Date</t>
  </si>
  <si>
    <t>Year</t>
  </si>
  <si>
    <t>Mo.</t>
  </si>
  <si>
    <t>Day</t>
  </si>
  <si>
    <t>(X)</t>
  </si>
  <si>
    <t>ITEMIZED LOCAL TRANSPORTATION</t>
  </si>
  <si>
    <t>TAXI:</t>
  </si>
  <si>
    <t>SHUTTLE:</t>
  </si>
  <si>
    <t>RENTAL CAR:</t>
  </si>
  <si>
    <t>OTHER LOCAL TRANSP:</t>
  </si>
  <si>
    <t>TELEPHONE:</t>
  </si>
  <si>
    <t>TOLLS:</t>
  </si>
  <si>
    <t>PARKING:</t>
  </si>
  <si>
    <t>OTHER MISC. COSTS:</t>
  </si>
  <si>
    <t>TOTAL AMOUNT CLAIMED</t>
  </si>
  <si>
    <t>I,</t>
  </si>
  <si>
    <t xml:space="preserve">ITEMIZED MISCELLANEOUS COSTS  </t>
  </si>
  <si>
    <t>Total Amount</t>
  </si>
  <si>
    <t>OSF-Audited By:</t>
  </si>
  <si>
    <t xml:space="preserve">MODE OF PUBLIC TRANSPORTATION </t>
  </si>
  <si>
    <t>AGENCY BUSINESS</t>
  </si>
  <si>
    <t>UNIT</t>
  </si>
  <si>
    <t>OBJECT ACCT</t>
  </si>
  <si>
    <t>Sub-Total</t>
  </si>
  <si>
    <t xml:space="preserve">Sub-Total     </t>
  </si>
  <si>
    <t>IN-STATE</t>
  </si>
  <si>
    <t>OUT-OF-STATE</t>
  </si>
  <si>
    <t>OFFICIAL DUTY STATION:</t>
  </si>
  <si>
    <t>NATURE OF OFFICIAL BUSINESS:</t>
  </si>
  <si>
    <t>Manager's Approval Signature    (If required)</t>
  </si>
  <si>
    <t>)</t>
  </si>
  <si>
    <t>REGISTRATION FEE:</t>
  </si>
  <si>
    <t>AGENCY DIRECT PURCHASE:</t>
  </si>
  <si>
    <t>(# of meals included in Registration</t>
  </si>
  <si>
    <t>TOTAL ITEMIZED MISC.</t>
  </si>
  <si>
    <t>TOTAL LOCAL TRANSP.</t>
  </si>
  <si>
    <t>Agency, Bd.,</t>
  </si>
  <si>
    <t>NON-EMPLOYEE</t>
  </si>
  <si>
    <t>Address:</t>
  </si>
  <si>
    <t>LICENSE NO.:</t>
  </si>
  <si>
    <t>Travel Voucher</t>
  </si>
  <si>
    <t xml:space="preserve"> (Place'X' in appropriate box per Title 74, § 85.45l)</t>
  </si>
  <si>
    <t>Exempt from Trip Optimizer</t>
  </si>
  <si>
    <t>* Trip Optimizer Used for Mileage Comparison (lower cost)</t>
  </si>
  <si>
    <t xml:space="preserve">CLAIM OF: </t>
  </si>
  <si>
    <t>Qtr Rate</t>
  </si>
  <si>
    <t>DISTRICT NUMBER:</t>
  </si>
  <si>
    <t>FUNDING SOURCE:</t>
  </si>
  <si>
    <t>FY</t>
  </si>
  <si>
    <t xml:space="preserve">Vendor I.D.#: </t>
  </si>
  <si>
    <t>* Must be lowest amount from the Trip Optimizer results. (Multiple trips total if necessary)</t>
  </si>
  <si>
    <t>&gt;&gt; For accurate results the optimizer calculation must be performed prior to trip &lt;&lt;</t>
  </si>
  <si>
    <t>&gt;&gt; MUST ATTACH COPY OF TRIP OPTIMIZER RESULTS TO THE VOUCHER. (ALSO, UNAVAILABILITY NOTICE OF RENTAL CAR) &lt;&lt;</t>
  </si>
  <si>
    <t>SELECT</t>
  </si>
  <si>
    <t>Show point travel status began, each point visited and the point travel status ended.</t>
  </si>
  <si>
    <t>Travel Status Times</t>
  </si>
  <si>
    <t>Number of</t>
  </si>
  <si>
    <t>TOTAL PUBLIC TRANSP.</t>
  </si>
  <si>
    <t>TOTAL MILES</t>
  </si>
  <si>
    <t>RATE (PER MILE)</t>
  </si>
  <si>
    <t>$</t>
  </si>
  <si>
    <t>LODGING TOTAL</t>
  </si>
  <si>
    <t>PER DIEM TOTAL</t>
  </si>
  <si>
    <t>* MILEAGE TOTAL AFTER TRIP OPTIMIZER ADJUSTMENT</t>
  </si>
  <si>
    <r>
      <rPr>
        <u val="single"/>
        <sz val="8"/>
        <rFont val="Arial"/>
        <family val="2"/>
      </rPr>
      <t>Mileage Instructions:</t>
    </r>
    <r>
      <rPr>
        <sz val="8"/>
        <rFont val="Arial"/>
        <family val="2"/>
      </rPr>
      <t xml:space="preserve"> Attach GPS Reading Sheet(s).  If no GPS Reading available for the location, attach seperate sheet(s) listing the route or vicinity area.</t>
    </r>
  </si>
  <si>
    <t>Meal Reduction Calculation      (enter daily rate here)</t>
  </si>
  <si>
    <t>, by signing here do under penalty of perjury,</t>
  </si>
  <si>
    <t>declare that the information contained in this document and any attachments are</t>
  </si>
  <si>
    <t xml:space="preserve">true and correct to the best of my knowledge and belief.  I also certify that no </t>
  </si>
  <si>
    <t>frequent travel miles earned from any official state transportation have been used</t>
  </si>
  <si>
    <t>for personal transportation purposes.</t>
  </si>
  <si>
    <t>521110 Mileage</t>
  </si>
  <si>
    <t>521120 Per Diem</t>
  </si>
  <si>
    <t>521130 Public Trans</t>
  </si>
  <si>
    <t>521140 Misc</t>
  </si>
  <si>
    <t>521150 Lodging</t>
  </si>
  <si>
    <t>521210 Mileage</t>
  </si>
  <si>
    <t>521220 Transp</t>
  </si>
  <si>
    <t>521230 Per Diem</t>
  </si>
  <si>
    <t>521240 Local Trans</t>
  </si>
  <si>
    <t>521250 Misc.</t>
  </si>
  <si>
    <t>521260 Lodging</t>
  </si>
  <si>
    <t>521310 All Travel</t>
  </si>
  <si>
    <t>(enter daily rate above)</t>
  </si>
  <si>
    <t xml:space="preserve"> </t>
  </si>
  <si>
    <t xml:space="preserve">  (Revised 1 /17)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</si>
</sst>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Dot"/>
      <right>
        <color indexed="63"/>
      </right>
      <top style="double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1" fillId="0" borderId="23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top"/>
    </xf>
    <xf numFmtId="44" fontId="0" fillId="0" borderId="11" xfId="44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8" fillId="0" borderId="24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5" fontId="1" fillId="0" borderId="21" xfId="0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165" fontId="1" fillId="0" borderId="11" xfId="0" applyNumberFormat="1" applyFont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8" xfId="0" applyFont="1" applyBorder="1" applyAlignment="1">
      <alignment vertical="center"/>
    </xf>
    <xf numFmtId="0" fontId="0" fillId="0" borderId="28" xfId="0" applyBorder="1" applyAlignment="1" applyProtection="1">
      <alignment/>
      <protection/>
    </xf>
    <xf numFmtId="0" fontId="1" fillId="0" borderId="30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32" xfId="0" applyFill="1" applyBorder="1" applyAlignment="1" applyProtection="1">
      <alignment/>
      <protection locked="0"/>
    </xf>
    <xf numFmtId="4" fontId="1" fillId="0" borderId="33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readingOrder="1"/>
    </xf>
    <xf numFmtId="0" fontId="6" fillId="0" borderId="15" xfId="0" applyFont="1" applyBorder="1" applyAlignment="1" applyProtection="1">
      <alignment readingOrder="1"/>
      <protection locked="0"/>
    </xf>
    <xf numFmtId="44" fontId="6" fillId="0" borderId="34" xfId="0" applyNumberFormat="1" applyFont="1" applyFill="1" applyBorder="1" applyAlignment="1" applyProtection="1">
      <alignment/>
      <protection locked="0"/>
    </xf>
    <xf numFmtId="0" fontId="6" fillId="34" borderId="35" xfId="0" applyFont="1" applyFill="1" applyBorder="1" applyAlignment="1" applyProtection="1">
      <alignment horizontal="left"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4" fontId="6" fillId="0" borderId="40" xfId="0" applyNumberFormat="1" applyFont="1" applyBorder="1" applyAlignment="1" applyProtection="1">
      <alignment/>
      <protection locked="0"/>
    </xf>
    <xf numFmtId="4" fontId="6" fillId="0" borderId="25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44" fontId="0" fillId="0" borderId="26" xfId="0" applyNumberFormat="1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top"/>
    </xf>
    <xf numFmtId="4" fontId="6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Fill="1" applyBorder="1" applyAlignment="1">
      <alignment/>
    </xf>
    <xf numFmtId="44" fontId="6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4" fontId="6" fillId="0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44" fontId="0" fillId="0" borderId="0" xfId="0" applyNumberFormat="1" applyFill="1" applyBorder="1" applyAlignment="1">
      <alignment/>
    </xf>
    <xf numFmtId="44" fontId="0" fillId="0" borderId="26" xfId="0" applyNumberFormat="1" applyFont="1" applyFill="1" applyBorder="1" applyAlignment="1" applyProtection="1">
      <alignment vertical="center"/>
      <protection/>
    </xf>
    <xf numFmtId="18" fontId="6" fillId="0" borderId="36" xfId="0" applyNumberFormat="1" applyFont="1" applyBorder="1" applyAlignment="1" applyProtection="1">
      <alignment/>
      <protection locked="0"/>
    </xf>
    <xf numFmtId="44" fontId="6" fillId="0" borderId="34" xfId="0" applyNumberFormat="1" applyFont="1" applyFill="1" applyBorder="1" applyAlignment="1">
      <alignment/>
    </xf>
    <xf numFmtId="44" fontId="6" fillId="0" borderId="41" xfId="0" applyNumberFormat="1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44" fontId="6" fillId="0" borderId="34" xfId="0" applyNumberFormat="1" applyFont="1" applyFill="1" applyBorder="1" applyAlignment="1">
      <alignment/>
    </xf>
    <xf numFmtId="44" fontId="0" fillId="0" borderId="25" xfId="0" applyNumberFormat="1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left"/>
    </xf>
    <xf numFmtId="0" fontId="0" fillId="0" borderId="32" xfId="0" applyFont="1" applyFill="1" applyBorder="1" applyAlignment="1" applyProtection="1">
      <alignment/>
      <protection locked="0"/>
    </xf>
    <xf numFmtId="0" fontId="1" fillId="0" borderId="40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readingOrder="1"/>
      <protection/>
    </xf>
    <xf numFmtId="0" fontId="6" fillId="0" borderId="15" xfId="0" applyNumberFormat="1" applyFont="1" applyBorder="1" applyAlignment="1" applyProtection="1">
      <alignment readingOrder="1"/>
      <protection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0" fillId="35" borderId="32" xfId="0" applyFill="1" applyBorder="1" applyAlignment="1" applyProtection="1">
      <alignment/>
      <protection locked="0"/>
    </xf>
    <xf numFmtId="0" fontId="1" fillId="35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6" fillId="0" borderId="14" xfId="0" applyNumberFormat="1" applyFont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/>
    </xf>
    <xf numFmtId="0" fontId="1" fillId="0" borderId="2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0" xfId="0" applyFont="1" applyBorder="1" applyAlignment="1">
      <alignment horizontal="left" wrapText="1" readingOrder="1"/>
    </xf>
    <xf numFmtId="0" fontId="6" fillId="0" borderId="44" xfId="0" applyFont="1" applyBorder="1" applyAlignment="1">
      <alignment horizontal="left" wrapText="1" readingOrder="1"/>
    </xf>
    <xf numFmtId="0" fontId="6" fillId="0" borderId="0" xfId="0" applyFont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0" xfId="0" applyFont="1" applyBorder="1" applyAlignment="1">
      <alignment horizontal="left" readingOrder="1"/>
    </xf>
    <xf numFmtId="0" fontId="6" fillId="0" borderId="44" xfId="0" applyFont="1" applyBorder="1" applyAlignment="1">
      <alignment horizontal="left" readingOrder="1"/>
    </xf>
    <xf numFmtId="0" fontId="6" fillId="0" borderId="0" xfId="0" applyFont="1" applyBorder="1" applyAlignment="1" quotePrefix="1">
      <alignment horizontal="left" readingOrder="1"/>
    </xf>
    <xf numFmtId="0" fontId="6" fillId="0" borderId="44" xfId="0" applyFont="1" applyBorder="1" applyAlignment="1" quotePrefix="1">
      <alignment horizontal="left" readingOrder="1"/>
    </xf>
    <xf numFmtId="0" fontId="1" fillId="0" borderId="26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6" fillId="0" borderId="26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1" fillId="0" borderId="2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3" xfId="0" applyFont="1" applyBorder="1" applyAlignment="1">
      <alignment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center"/>
      <protection/>
    </xf>
    <xf numFmtId="4" fontId="6" fillId="0" borderId="31" xfId="0" applyNumberFormat="1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43" fontId="6" fillId="0" borderId="14" xfId="0" applyNumberFormat="1" applyFont="1" applyBorder="1" applyAlignment="1" applyProtection="1">
      <alignment horizontal="left"/>
      <protection locked="0"/>
    </xf>
    <xf numFmtId="43" fontId="6" fillId="0" borderId="14" xfId="0" applyNumberFormat="1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46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6" fillId="0" borderId="14" xfId="0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26" xfId="0" applyFont="1" applyBorder="1" applyAlignment="1" applyProtection="1" quotePrefix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0" fillId="0" borderId="48" xfId="0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26" xfId="0" applyFont="1" applyFill="1" applyBorder="1" applyAlignment="1" applyProtection="1">
      <alignment/>
      <protection locked="0"/>
    </xf>
    <xf numFmtId="0" fontId="0" fillId="0" borderId="31" xfId="0" applyBorder="1" applyAlignment="1">
      <alignment/>
    </xf>
    <xf numFmtId="44" fontId="0" fillId="0" borderId="26" xfId="0" applyNumberFormat="1" applyFont="1" applyFill="1" applyBorder="1" applyAlignment="1">
      <alignment horizontal="left"/>
    </xf>
    <xf numFmtId="44" fontId="0" fillId="0" borderId="31" xfId="0" applyNumberFormat="1" applyFont="1" applyFill="1" applyBorder="1" applyAlignment="1">
      <alignment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left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36" borderId="12" xfId="0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0" fillId="36" borderId="16" xfId="0" applyFill="1" applyBorder="1" applyAlignment="1">
      <alignment vertical="top"/>
    </xf>
    <xf numFmtId="0" fontId="0" fillId="36" borderId="15" xfId="0" applyFill="1" applyBorder="1" applyAlignment="1">
      <alignment vertical="top"/>
    </xf>
    <xf numFmtId="0" fontId="0" fillId="0" borderId="26" xfId="0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left"/>
    </xf>
    <xf numFmtId="0" fontId="1" fillId="0" borderId="26" xfId="0" applyFont="1" applyBorder="1" applyAlignment="1" applyProtection="1">
      <alignment horizontal="right"/>
      <protection locked="0"/>
    </xf>
    <xf numFmtId="0" fontId="0" fillId="0" borderId="31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26" xfId="0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right" vertical="center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44" fontId="0" fillId="0" borderId="26" xfId="0" applyNumberFormat="1" applyFont="1" applyFill="1" applyBorder="1" applyAlignment="1" applyProtection="1">
      <alignment vertical="center"/>
      <protection/>
    </xf>
    <xf numFmtId="44" fontId="0" fillId="0" borderId="31" xfId="0" applyNumberFormat="1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1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49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47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4" fontId="3" fillId="0" borderId="50" xfId="0" applyNumberFormat="1" applyFont="1" applyFill="1" applyBorder="1" applyAlignment="1">
      <alignment horizontal="center"/>
    </xf>
    <xf numFmtId="44" fontId="0" fillId="0" borderId="51" xfId="0" applyNumberFormat="1" applyFill="1" applyBorder="1" applyAlignment="1">
      <alignment/>
    </xf>
    <xf numFmtId="4" fontId="6" fillId="0" borderId="13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4" fontId="6" fillId="0" borderId="46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6" fillId="0" borderId="14" xfId="0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right"/>
      <protection/>
    </xf>
    <xf numFmtId="0" fontId="6" fillId="0" borderId="26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4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44" fontId="0" fillId="0" borderId="12" xfId="44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/>
    </xf>
    <xf numFmtId="0" fontId="0" fillId="0" borderId="18" xfId="0" applyFill="1" applyBorder="1" applyAlignment="1">
      <alignment/>
    </xf>
    <xf numFmtId="0" fontId="6" fillId="0" borderId="26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0" fillId="0" borderId="46" xfId="0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6" fillId="0" borderId="26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right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53" xfId="0" applyFont="1" applyFill="1" applyBorder="1" applyAlignment="1">
      <alignment/>
    </xf>
    <xf numFmtId="0" fontId="0" fillId="0" borderId="11" xfId="0" applyFill="1" applyBorder="1" applyAlignment="1">
      <alignment/>
    </xf>
    <xf numFmtId="4" fontId="6" fillId="0" borderId="31" xfId="0" applyNumberFormat="1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 locked="0"/>
    </xf>
    <xf numFmtId="44" fontId="6" fillId="0" borderId="46" xfId="0" applyNumberFormat="1" applyFont="1" applyFill="1" applyBorder="1" applyAlignment="1">
      <alignment/>
    </xf>
    <xf numFmtId="44" fontId="6" fillId="0" borderId="2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  <pageSetUpPr fitToPage="1"/>
  </sheetPr>
  <dimension ref="A1:U57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.57421875" style="0" customWidth="1"/>
    <col min="2" max="2" width="8.7109375" style="0" customWidth="1"/>
    <col min="3" max="3" width="5.421875" style="0" customWidth="1"/>
    <col min="4" max="4" width="3.7109375" style="0" customWidth="1"/>
    <col min="5" max="5" width="7.57421875" style="0" customWidth="1"/>
    <col min="6" max="6" width="6.57421875" style="0" customWidth="1"/>
    <col min="7" max="7" width="6.421875" style="0" customWidth="1"/>
    <col min="8" max="8" width="5.00390625" style="0" customWidth="1"/>
    <col min="9" max="9" width="5.421875" style="0" customWidth="1"/>
    <col min="10" max="11" width="10.7109375" style="0" customWidth="1"/>
    <col min="12" max="13" width="6.7109375" style="0" customWidth="1"/>
    <col min="14" max="14" width="8.57421875" style="0" customWidth="1"/>
    <col min="15" max="15" width="5.421875" style="0" customWidth="1"/>
    <col min="16" max="16" width="3.57421875" style="0" customWidth="1"/>
    <col min="17" max="17" width="10.57421875" style="0" customWidth="1"/>
    <col min="18" max="18" width="10.57421875" style="0" hidden="1" customWidth="1"/>
    <col min="19" max="21" width="9.28125" style="0" hidden="1" customWidth="1"/>
    <col min="23" max="23" width="7.421875" style="0" customWidth="1"/>
  </cols>
  <sheetData>
    <row r="1" spans="2:18" ht="12.75">
      <c r="B1" s="56" t="s">
        <v>71</v>
      </c>
      <c r="E1" s="301" t="s">
        <v>109</v>
      </c>
      <c r="F1" s="302"/>
      <c r="G1" s="57" t="s">
        <v>73</v>
      </c>
      <c r="H1" s="301" t="s">
        <v>109</v>
      </c>
      <c r="I1" s="302"/>
      <c r="J1" s="56" t="s">
        <v>72</v>
      </c>
      <c r="L1" s="301" t="s">
        <v>109</v>
      </c>
      <c r="M1" s="302"/>
      <c r="N1" s="302"/>
      <c r="O1" s="302"/>
      <c r="P1" s="302"/>
      <c r="Q1" s="302"/>
      <c r="R1" s="113"/>
    </row>
    <row r="3" spans="1:18" ht="13.5" customHeight="1">
      <c r="A3" s="50" t="s">
        <v>0</v>
      </c>
      <c r="B3" s="50"/>
      <c r="C3" s="50"/>
      <c r="D3" s="51"/>
      <c r="E3" s="20"/>
      <c r="F3" s="21"/>
      <c r="G3" s="230" t="s">
        <v>45</v>
      </c>
      <c r="H3" s="231"/>
      <c r="I3" s="231"/>
      <c r="J3" s="232"/>
      <c r="K3" s="228"/>
      <c r="L3" s="314" t="s">
        <v>69</v>
      </c>
      <c r="M3" s="315"/>
      <c r="N3" s="305" t="s">
        <v>109</v>
      </c>
      <c r="O3" s="306"/>
      <c r="P3" s="306"/>
      <c r="Q3" s="307"/>
      <c r="R3" s="114"/>
    </row>
    <row r="4" spans="1:18" ht="13.5" customHeight="1">
      <c r="A4" s="244" t="s">
        <v>110</v>
      </c>
      <c r="B4" s="245"/>
      <c r="C4" s="45"/>
      <c r="D4" s="46"/>
      <c r="E4" s="29"/>
      <c r="F4" s="30"/>
      <c r="G4" s="233" t="s">
        <v>46</v>
      </c>
      <c r="H4" s="234"/>
      <c r="I4" s="234"/>
      <c r="J4" s="235"/>
      <c r="K4" s="229"/>
      <c r="L4" s="62" t="s">
        <v>74</v>
      </c>
      <c r="M4" s="61"/>
      <c r="N4" s="316" t="s">
        <v>109</v>
      </c>
      <c r="O4" s="316"/>
      <c r="P4" s="316"/>
      <c r="Q4" s="204"/>
      <c r="R4" s="115"/>
    </row>
    <row r="5" spans="1:18" ht="13.5" customHeight="1">
      <c r="A5" s="215" t="s">
        <v>1</v>
      </c>
      <c r="B5" s="216"/>
      <c r="C5" s="216"/>
      <c r="D5" s="217"/>
      <c r="E5" s="236" t="s">
        <v>2</v>
      </c>
      <c r="F5" s="237"/>
      <c r="G5" s="238"/>
      <c r="H5" s="238"/>
      <c r="I5" s="238"/>
      <c r="J5" s="238"/>
      <c r="K5" s="238"/>
      <c r="L5" s="58"/>
      <c r="M5" s="59"/>
      <c r="N5" s="331"/>
      <c r="O5" s="332"/>
      <c r="P5" s="332"/>
      <c r="Q5" s="333"/>
      <c r="R5" s="116"/>
    </row>
    <row r="6" spans="1:18" ht="13.5" customHeight="1">
      <c r="A6" s="246" t="s">
        <v>65</v>
      </c>
      <c r="B6" s="216"/>
      <c r="C6" s="216"/>
      <c r="D6" s="217"/>
      <c r="E6" s="239"/>
      <c r="F6" s="240"/>
      <c r="G6" s="240"/>
      <c r="H6" s="240"/>
      <c r="I6" s="240"/>
      <c r="J6" s="240"/>
      <c r="K6" s="240"/>
      <c r="L6" s="60" t="s">
        <v>63</v>
      </c>
      <c r="M6" s="61"/>
      <c r="N6" s="334"/>
      <c r="O6" s="335"/>
      <c r="P6" s="335"/>
      <c r="Q6" s="336"/>
      <c r="R6" s="116"/>
    </row>
    <row r="7" spans="5:18" ht="12" customHeight="1">
      <c r="E7" s="173" t="s">
        <v>50</v>
      </c>
      <c r="F7" s="231"/>
      <c r="G7" s="231"/>
      <c r="H7" s="232"/>
      <c r="I7" s="173" t="s">
        <v>51</v>
      </c>
      <c r="J7" s="231"/>
      <c r="K7" s="231"/>
      <c r="L7" s="5"/>
      <c r="M7" s="38"/>
      <c r="N7" s="324" t="s">
        <v>3</v>
      </c>
      <c r="O7" s="324"/>
      <c r="P7" s="324"/>
      <c r="Q7" s="49"/>
      <c r="R7" s="117"/>
    </row>
    <row r="8" spans="2:18" ht="12" customHeight="1">
      <c r="B8" s="225" t="s">
        <v>11</v>
      </c>
      <c r="C8" s="225"/>
      <c r="E8" s="243" t="s">
        <v>47</v>
      </c>
      <c r="F8" s="304"/>
      <c r="G8" s="226" t="s">
        <v>10</v>
      </c>
      <c r="H8" s="227"/>
      <c r="I8" s="243" t="s">
        <v>47</v>
      </c>
      <c r="J8" s="234"/>
      <c r="K8" s="80" t="s">
        <v>10</v>
      </c>
      <c r="L8" s="19"/>
      <c r="M8" s="53"/>
      <c r="N8" s="318">
        <f>+P50</f>
        <v>0</v>
      </c>
      <c r="O8" s="319"/>
      <c r="P8" s="320"/>
      <c r="Q8" s="21"/>
      <c r="R8" s="20"/>
    </row>
    <row r="9" spans="2:18" ht="13.5" customHeight="1">
      <c r="B9" s="225"/>
      <c r="C9" s="225"/>
      <c r="E9" s="182" t="s">
        <v>96</v>
      </c>
      <c r="F9" s="247"/>
      <c r="G9" s="220" t="str">
        <f>IF(C$17="YES",Q37,0)</f>
        <v> </v>
      </c>
      <c r="H9" s="221"/>
      <c r="I9" s="182" t="s">
        <v>101</v>
      </c>
      <c r="J9" s="183"/>
      <c r="K9" s="78"/>
      <c r="L9" s="3"/>
      <c r="M9" s="47"/>
      <c r="N9" s="321"/>
      <c r="O9" s="322"/>
      <c r="P9" s="323"/>
      <c r="Q9" s="4"/>
      <c r="R9" s="1"/>
    </row>
    <row r="10" spans="2:18" ht="13.5" customHeight="1">
      <c r="B10" s="2" t="s">
        <v>12</v>
      </c>
      <c r="C10" s="15" t="s">
        <v>109</v>
      </c>
      <c r="E10" s="182" t="s">
        <v>97</v>
      </c>
      <c r="F10" s="247"/>
      <c r="G10" s="220">
        <f>IF(C$17="YES",Q35,0)</f>
        <v>0</v>
      </c>
      <c r="H10" s="221"/>
      <c r="I10" s="182" t="s">
        <v>102</v>
      </c>
      <c r="J10" s="183"/>
      <c r="K10" s="78"/>
      <c r="L10" s="37"/>
      <c r="M10" s="38"/>
      <c r="N10" s="325" t="s">
        <v>4</v>
      </c>
      <c r="O10" s="325"/>
      <c r="P10" s="325"/>
      <c r="Q10" s="18"/>
      <c r="R10" s="118"/>
    </row>
    <row r="11" spans="2:18" ht="13.5" customHeight="1">
      <c r="B11" s="2" t="s">
        <v>13</v>
      </c>
      <c r="C11" s="15" t="s">
        <v>109</v>
      </c>
      <c r="E11" s="182" t="s">
        <v>98</v>
      </c>
      <c r="F11" s="247"/>
      <c r="G11" s="220">
        <f>IF(C$17="YES",Q44,0)</f>
        <v>0</v>
      </c>
      <c r="H11" s="221"/>
      <c r="I11" s="182" t="s">
        <v>103</v>
      </c>
      <c r="J11" s="183"/>
      <c r="K11" s="78"/>
      <c r="L11" s="25" t="s">
        <v>61</v>
      </c>
      <c r="M11" s="26"/>
      <c r="N11" s="326"/>
      <c r="O11" s="327"/>
      <c r="P11" s="327"/>
      <c r="Q11" s="328"/>
      <c r="R11" s="110"/>
    </row>
    <row r="12" spans="2:18" ht="13.5" customHeight="1">
      <c r="B12" s="8"/>
      <c r="C12" s="8"/>
      <c r="E12" s="182" t="s">
        <v>99</v>
      </c>
      <c r="F12" s="247"/>
      <c r="G12" s="220">
        <f>IF(C$17="YES",Q48,0)</f>
        <v>0</v>
      </c>
      <c r="H12" s="221"/>
      <c r="I12" s="182" t="s">
        <v>104</v>
      </c>
      <c r="J12" s="183"/>
      <c r="K12" s="78"/>
      <c r="L12" s="27" t="s">
        <v>5</v>
      </c>
      <c r="M12" s="28"/>
      <c r="N12" s="329"/>
      <c r="O12" s="329"/>
      <c r="P12" s="329"/>
      <c r="Q12" s="330"/>
      <c r="R12" s="110"/>
    </row>
    <row r="13" spans="2:18" ht="13.5" customHeight="1">
      <c r="B13" s="250" t="s">
        <v>64</v>
      </c>
      <c r="C13" s="250"/>
      <c r="E13" s="182" t="s">
        <v>100</v>
      </c>
      <c r="F13" s="247"/>
      <c r="G13" s="220">
        <f>IF(C$17="YES",Q36,0)</f>
        <v>0</v>
      </c>
      <c r="H13" s="221"/>
      <c r="I13" s="182" t="s">
        <v>105</v>
      </c>
      <c r="J13" s="183"/>
      <c r="K13" s="78"/>
      <c r="L13" s="317" t="s">
        <v>6</v>
      </c>
      <c r="M13" s="281"/>
      <c r="N13" s="281"/>
      <c r="O13" s="281"/>
      <c r="P13" s="281"/>
      <c r="Q13" s="232"/>
      <c r="R13" s="20"/>
    </row>
    <row r="14" spans="2:18" ht="13.5" customHeight="1">
      <c r="B14" s="13" t="s">
        <v>109</v>
      </c>
      <c r="C14" s="13"/>
      <c r="E14" s="248"/>
      <c r="F14" s="249"/>
      <c r="G14" s="241"/>
      <c r="H14" s="242"/>
      <c r="I14" s="182" t="s">
        <v>106</v>
      </c>
      <c r="J14" s="183"/>
      <c r="K14" s="78"/>
      <c r="L14" s="6" t="s">
        <v>7</v>
      </c>
      <c r="M14" s="1"/>
      <c r="N14" s="1"/>
      <c r="O14" s="1"/>
      <c r="P14" s="1"/>
      <c r="Q14" s="48"/>
      <c r="R14" s="119"/>
    </row>
    <row r="15" spans="1:18" ht="13.5" customHeight="1">
      <c r="A15" s="225" t="s">
        <v>14</v>
      </c>
      <c r="B15" s="245"/>
      <c r="C15" s="245"/>
      <c r="D15" s="196"/>
      <c r="E15" s="224" t="s">
        <v>62</v>
      </c>
      <c r="F15" s="214"/>
      <c r="G15" s="214"/>
      <c r="H15" s="219"/>
      <c r="I15" s="218"/>
      <c r="J15" s="219"/>
      <c r="K15" s="79"/>
      <c r="L15" s="337"/>
      <c r="M15" s="338"/>
      <c r="N15" s="338"/>
      <c r="O15" s="338"/>
      <c r="P15" s="338"/>
      <c r="Q15" s="339"/>
      <c r="R15" s="120"/>
    </row>
    <row r="16" spans="1:18" ht="13.5" customHeight="1">
      <c r="A16" s="245"/>
      <c r="B16" s="245"/>
      <c r="C16" s="245"/>
      <c r="D16" s="196"/>
      <c r="E16" s="222" t="s">
        <v>107</v>
      </c>
      <c r="F16" s="223"/>
      <c r="G16" s="220">
        <f>IF(C17="NO",SUM(Q35+Q36+Q37+Q44+Q48),0)</f>
        <v>0</v>
      </c>
      <c r="H16" s="221"/>
      <c r="I16" s="218"/>
      <c r="J16" s="219"/>
      <c r="K16" s="77"/>
      <c r="L16" s="190" t="s">
        <v>8</v>
      </c>
      <c r="M16" s="191"/>
      <c r="N16" s="191"/>
      <c r="O16" s="191"/>
      <c r="P16" s="191"/>
      <c r="Q16" s="192"/>
      <c r="R16" s="69"/>
    </row>
    <row r="17" spans="1:18" ht="13.5" customHeight="1">
      <c r="A17" s="39"/>
      <c r="B17" s="2" t="s">
        <v>78</v>
      </c>
      <c r="C17" s="67" t="s">
        <v>12</v>
      </c>
      <c r="D17" s="42"/>
      <c r="E17" s="303"/>
      <c r="F17" s="227"/>
      <c r="G17" s="256"/>
      <c r="H17" s="257"/>
      <c r="I17" s="218"/>
      <c r="J17" s="219"/>
      <c r="K17" s="77"/>
      <c r="L17" s="193"/>
      <c r="M17" s="194"/>
      <c r="N17" s="194"/>
      <c r="O17" s="195"/>
      <c r="P17" s="195"/>
      <c r="Q17" s="196"/>
      <c r="R17" s="69"/>
    </row>
    <row r="18" spans="1:18" ht="13.5" customHeight="1">
      <c r="A18" s="8"/>
      <c r="B18" s="2"/>
      <c r="C18" s="66"/>
      <c r="D18" s="8"/>
      <c r="E18" s="254" t="s">
        <v>49</v>
      </c>
      <c r="F18" s="255"/>
      <c r="G18" s="258">
        <f>SUM(G9:H14)+G16</f>
        <v>0</v>
      </c>
      <c r="H18" s="259"/>
      <c r="I18" s="262" t="s">
        <v>48</v>
      </c>
      <c r="J18" s="263"/>
      <c r="K18" s="132">
        <f>SUM(K9:K14)+K16</f>
        <v>0</v>
      </c>
      <c r="L18" s="272"/>
      <c r="M18" s="273"/>
      <c r="N18" s="273"/>
      <c r="O18" s="273"/>
      <c r="P18" s="273"/>
      <c r="Q18" s="42"/>
      <c r="R18" s="69"/>
    </row>
    <row r="19" spans="1:18" ht="13.5" customHeight="1">
      <c r="A19" s="8"/>
      <c r="B19" s="2"/>
      <c r="C19" s="65"/>
      <c r="D19" s="8"/>
      <c r="E19" s="251" t="s">
        <v>43</v>
      </c>
      <c r="F19" s="252"/>
      <c r="G19" s="252"/>
      <c r="H19" s="253"/>
      <c r="I19" s="260" t="s">
        <v>42</v>
      </c>
      <c r="J19" s="261"/>
      <c r="K19" s="132">
        <f>+G18+K18</f>
        <v>0</v>
      </c>
      <c r="L19" s="264" t="s">
        <v>9</v>
      </c>
      <c r="M19" s="265"/>
      <c r="N19" s="265"/>
      <c r="O19" s="265"/>
      <c r="P19" s="265"/>
      <c r="Q19" s="52"/>
      <c r="R19" s="121"/>
    </row>
    <row r="20" spans="1:20" ht="13.5" customHeight="1">
      <c r="A20" s="54" t="s">
        <v>52</v>
      </c>
      <c r="B20" s="43"/>
      <c r="C20" s="43"/>
      <c r="D20" s="43"/>
      <c r="E20" s="268" t="s">
        <v>53</v>
      </c>
      <c r="F20" s="269"/>
      <c r="G20" s="269"/>
      <c r="H20" s="269"/>
      <c r="I20" s="269"/>
      <c r="J20" s="269"/>
      <c r="K20" s="269"/>
      <c r="L20" s="243"/>
      <c r="M20" s="226"/>
      <c r="N20" s="226"/>
      <c r="O20" s="12"/>
      <c r="P20" s="12"/>
      <c r="Q20" s="42"/>
      <c r="R20" s="69"/>
      <c r="T20" t="s">
        <v>70</v>
      </c>
    </row>
    <row r="21" spans="1:21" ht="13.5" customHeight="1" thickBot="1">
      <c r="A21" s="266" t="s">
        <v>109</v>
      </c>
      <c r="B21" s="270"/>
      <c r="C21" s="270"/>
      <c r="D21" s="271"/>
      <c r="E21" s="266" t="s">
        <v>109</v>
      </c>
      <c r="F21" s="267"/>
      <c r="G21" s="267"/>
      <c r="H21" s="267"/>
      <c r="I21" s="267"/>
      <c r="J21" s="267"/>
      <c r="K21" s="267"/>
      <c r="L21" s="197" t="s">
        <v>25</v>
      </c>
      <c r="M21" s="198"/>
      <c r="N21" s="198"/>
      <c r="O21" s="44"/>
      <c r="P21" s="44"/>
      <c r="Q21" s="40"/>
      <c r="R21" s="69"/>
      <c r="T21">
        <v>46</v>
      </c>
      <c r="U21">
        <f aca="true" t="shared" si="0" ref="U21:U34">T21/4</f>
        <v>11.5</v>
      </c>
    </row>
    <row r="22" spans="1:21" ht="13.5" customHeight="1" thickTop="1">
      <c r="A22" s="308" t="s">
        <v>79</v>
      </c>
      <c r="B22" s="309"/>
      <c r="C22" s="309"/>
      <c r="D22" s="309"/>
      <c r="E22" s="310"/>
      <c r="F22" s="141" t="s">
        <v>26</v>
      </c>
      <c r="G22" s="144"/>
      <c r="H22" s="274" t="s">
        <v>23</v>
      </c>
      <c r="I22" s="276"/>
      <c r="J22" s="351" t="s">
        <v>80</v>
      </c>
      <c r="K22" s="352"/>
      <c r="L22" s="351" t="s">
        <v>81</v>
      </c>
      <c r="M22" s="353"/>
      <c r="N22" s="274" t="s">
        <v>17</v>
      </c>
      <c r="O22" s="275"/>
      <c r="P22" s="276"/>
      <c r="Q22" s="104" t="s">
        <v>15</v>
      </c>
      <c r="R22" s="111"/>
      <c r="T22">
        <v>51</v>
      </c>
      <c r="U22">
        <f t="shared" si="0"/>
        <v>12.75</v>
      </c>
    </row>
    <row r="23" spans="1:21" ht="13.5" customHeight="1" thickBot="1">
      <c r="A23" s="311"/>
      <c r="B23" s="312"/>
      <c r="C23" s="312"/>
      <c r="D23" s="312"/>
      <c r="E23" s="313"/>
      <c r="F23" s="105" t="s">
        <v>27</v>
      </c>
      <c r="G23" s="105" t="s">
        <v>28</v>
      </c>
      <c r="H23" s="292" t="s">
        <v>24</v>
      </c>
      <c r="I23" s="294"/>
      <c r="J23" s="105" t="s">
        <v>21</v>
      </c>
      <c r="K23" s="105" t="s">
        <v>22</v>
      </c>
      <c r="L23" s="105" t="s">
        <v>19</v>
      </c>
      <c r="M23" s="105" t="s">
        <v>20</v>
      </c>
      <c r="N23" s="105" t="s">
        <v>18</v>
      </c>
      <c r="O23" s="356" t="s">
        <v>16</v>
      </c>
      <c r="P23" s="357"/>
      <c r="Q23" s="106" t="s">
        <v>16</v>
      </c>
      <c r="R23" s="111"/>
      <c r="T23">
        <v>56</v>
      </c>
      <c r="U23">
        <f t="shared" si="0"/>
        <v>14</v>
      </c>
    </row>
    <row r="24" spans="1:21" ht="13.5" customHeight="1" thickTop="1">
      <c r="A24" s="200" t="s">
        <v>109</v>
      </c>
      <c r="B24" s="189"/>
      <c r="C24" s="189"/>
      <c r="D24" s="189"/>
      <c r="E24" s="201"/>
      <c r="F24" s="102" t="s">
        <v>109</v>
      </c>
      <c r="G24" s="102" t="s">
        <v>109</v>
      </c>
      <c r="H24" s="203" t="s">
        <v>109</v>
      </c>
      <c r="I24" s="204"/>
      <c r="J24" s="133" t="s">
        <v>109</v>
      </c>
      <c r="K24" s="133" t="s">
        <v>109</v>
      </c>
      <c r="L24" s="102" t="s">
        <v>109</v>
      </c>
      <c r="M24" s="102"/>
      <c r="N24" s="102" t="s">
        <v>109</v>
      </c>
      <c r="O24" s="354">
        <f aca="true" t="shared" si="1" ref="O24:O33">IF(ISNA(LOOKUP(N24,$T$21:$T$34,$U$21:$U$34)),0,LOOKUP(N24,$T$21:$T$34,$U$21:$U$34)*$S24)</f>
        <v>0</v>
      </c>
      <c r="P24" s="355"/>
      <c r="Q24" s="107" t="s">
        <v>109</v>
      </c>
      <c r="R24" s="122"/>
      <c r="S24" t="e">
        <f>FLOOR(((($L24*24)+$M24)/6)+0.49,1)</f>
        <v>#VALUE!</v>
      </c>
      <c r="T24">
        <v>59</v>
      </c>
      <c r="U24">
        <f t="shared" si="0"/>
        <v>14.75</v>
      </c>
    </row>
    <row r="25" spans="1:21" ht="13.5" customHeight="1">
      <c r="A25" s="167"/>
      <c r="B25" s="168"/>
      <c r="C25" s="168"/>
      <c r="D25" s="168"/>
      <c r="E25" s="169"/>
      <c r="F25" s="103"/>
      <c r="G25" s="103"/>
      <c r="H25" s="178"/>
      <c r="I25" s="179"/>
      <c r="J25" s="103"/>
      <c r="K25" s="103"/>
      <c r="L25" s="103"/>
      <c r="M25" s="103"/>
      <c r="N25" s="103" t="s">
        <v>109</v>
      </c>
      <c r="O25" s="180">
        <f t="shared" si="1"/>
        <v>0</v>
      </c>
      <c r="P25" s="181"/>
      <c r="Q25" s="108" t="s">
        <v>109</v>
      </c>
      <c r="R25" s="122"/>
      <c r="S25">
        <f aca="true" t="shared" si="2" ref="S25:S34">FLOOR(((($L25*24)+$M25)/6)+0.49,1)</f>
        <v>0</v>
      </c>
      <c r="T25">
        <v>61</v>
      </c>
      <c r="U25">
        <f t="shared" si="0"/>
        <v>15.25</v>
      </c>
    </row>
    <row r="26" spans="1:21" ht="13.5" customHeight="1">
      <c r="A26" s="167"/>
      <c r="B26" s="168"/>
      <c r="C26" s="168"/>
      <c r="D26" s="168"/>
      <c r="E26" s="169"/>
      <c r="F26" s="103"/>
      <c r="G26" s="103"/>
      <c r="H26" s="178"/>
      <c r="I26" s="179"/>
      <c r="J26" s="103"/>
      <c r="K26" s="103"/>
      <c r="L26" s="103"/>
      <c r="M26" s="103"/>
      <c r="N26" s="103"/>
      <c r="O26" s="180">
        <f t="shared" si="1"/>
        <v>0</v>
      </c>
      <c r="P26" s="181"/>
      <c r="Q26" s="108"/>
      <c r="R26" s="122"/>
      <c r="S26">
        <f t="shared" si="2"/>
        <v>0</v>
      </c>
      <c r="T26">
        <v>64</v>
      </c>
      <c r="U26">
        <f t="shared" si="0"/>
        <v>16</v>
      </c>
    </row>
    <row r="27" spans="1:21" ht="13.5" customHeight="1">
      <c r="A27" s="167"/>
      <c r="B27" s="168"/>
      <c r="C27" s="168"/>
      <c r="D27" s="168"/>
      <c r="E27" s="169"/>
      <c r="F27" s="103"/>
      <c r="G27" s="103"/>
      <c r="H27" s="178"/>
      <c r="I27" s="179"/>
      <c r="J27" s="103"/>
      <c r="K27" s="103"/>
      <c r="L27" s="103"/>
      <c r="M27" s="103"/>
      <c r="N27" s="103"/>
      <c r="O27" s="180">
        <f t="shared" si="1"/>
        <v>0</v>
      </c>
      <c r="P27" s="181"/>
      <c r="Q27" s="108"/>
      <c r="R27" s="122"/>
      <c r="S27">
        <f t="shared" si="2"/>
        <v>0</v>
      </c>
      <c r="T27">
        <v>66</v>
      </c>
      <c r="U27">
        <f t="shared" si="0"/>
        <v>16.5</v>
      </c>
    </row>
    <row r="28" spans="1:21" ht="13.5" customHeight="1">
      <c r="A28" s="167"/>
      <c r="B28" s="168"/>
      <c r="C28" s="168"/>
      <c r="D28" s="168"/>
      <c r="E28" s="169"/>
      <c r="F28" s="103"/>
      <c r="G28" s="103"/>
      <c r="H28" s="178"/>
      <c r="I28" s="179"/>
      <c r="J28" s="103"/>
      <c r="K28" s="103"/>
      <c r="L28" s="103"/>
      <c r="M28" s="103"/>
      <c r="N28" s="103"/>
      <c r="O28" s="180">
        <f t="shared" si="1"/>
        <v>0</v>
      </c>
      <c r="P28" s="181"/>
      <c r="Q28" s="108"/>
      <c r="R28" s="122"/>
      <c r="S28">
        <f t="shared" si="2"/>
        <v>0</v>
      </c>
      <c r="T28">
        <v>69</v>
      </c>
      <c r="U28">
        <f t="shared" si="0"/>
        <v>17.25</v>
      </c>
    </row>
    <row r="29" spans="1:21" ht="13.5" customHeight="1">
      <c r="A29" s="202"/>
      <c r="B29" s="168"/>
      <c r="C29" s="168"/>
      <c r="D29" s="168"/>
      <c r="E29" s="169"/>
      <c r="F29" s="103"/>
      <c r="G29" s="103"/>
      <c r="H29" s="178"/>
      <c r="I29" s="179"/>
      <c r="J29" s="103"/>
      <c r="K29" s="103"/>
      <c r="L29" s="103"/>
      <c r="M29" s="103"/>
      <c r="N29" s="103"/>
      <c r="O29" s="180">
        <f t="shared" si="1"/>
        <v>0</v>
      </c>
      <c r="P29" s="181"/>
      <c r="Q29" s="108"/>
      <c r="R29" s="122"/>
      <c r="S29">
        <f t="shared" si="2"/>
        <v>0</v>
      </c>
      <c r="T29">
        <v>71</v>
      </c>
      <c r="U29">
        <f t="shared" si="0"/>
        <v>17.75</v>
      </c>
    </row>
    <row r="30" spans="1:21" ht="13.5" customHeight="1">
      <c r="A30" s="167"/>
      <c r="B30" s="168"/>
      <c r="C30" s="168"/>
      <c r="D30" s="168"/>
      <c r="E30" s="169"/>
      <c r="F30" s="103"/>
      <c r="G30" s="103"/>
      <c r="H30" s="178"/>
      <c r="I30" s="179"/>
      <c r="J30" s="103"/>
      <c r="K30" s="103"/>
      <c r="L30" s="103"/>
      <c r="M30" s="103"/>
      <c r="N30" s="103"/>
      <c r="O30" s="180">
        <f t="shared" si="1"/>
        <v>0</v>
      </c>
      <c r="P30" s="181"/>
      <c r="Q30" s="108"/>
      <c r="R30" s="122"/>
      <c r="S30">
        <f t="shared" si="2"/>
        <v>0</v>
      </c>
      <c r="T30">
        <v>74</v>
      </c>
      <c r="U30">
        <f t="shared" si="0"/>
        <v>18.5</v>
      </c>
    </row>
    <row r="31" spans="1:21" ht="13.5" customHeight="1">
      <c r="A31" s="167"/>
      <c r="B31" s="168"/>
      <c r="C31" s="168"/>
      <c r="D31" s="168"/>
      <c r="E31" s="169"/>
      <c r="F31" s="103"/>
      <c r="G31" s="103"/>
      <c r="H31" s="178"/>
      <c r="I31" s="179"/>
      <c r="J31" s="103"/>
      <c r="K31" s="103"/>
      <c r="L31" s="103"/>
      <c r="M31" s="103"/>
      <c r="N31" s="103"/>
      <c r="O31" s="180">
        <f t="shared" si="1"/>
        <v>0</v>
      </c>
      <c r="P31" s="181"/>
      <c r="Q31" s="108"/>
      <c r="R31" s="122"/>
      <c r="S31">
        <f t="shared" si="2"/>
        <v>0</v>
      </c>
      <c r="T31">
        <v>76</v>
      </c>
      <c r="U31">
        <f t="shared" si="0"/>
        <v>19</v>
      </c>
    </row>
    <row r="32" spans="1:21" ht="13.5" customHeight="1">
      <c r="A32" s="167"/>
      <c r="B32" s="168"/>
      <c r="C32" s="168"/>
      <c r="D32" s="168"/>
      <c r="E32" s="169"/>
      <c r="F32" s="103"/>
      <c r="G32" s="103"/>
      <c r="H32" s="178"/>
      <c r="I32" s="179"/>
      <c r="J32" s="103"/>
      <c r="K32" s="103"/>
      <c r="L32" s="103"/>
      <c r="M32" s="103"/>
      <c r="N32" s="103"/>
      <c r="O32" s="180">
        <f t="shared" si="1"/>
        <v>0</v>
      </c>
      <c r="P32" s="181"/>
      <c r="Q32" s="108"/>
      <c r="R32" s="122"/>
      <c r="S32">
        <f t="shared" si="2"/>
        <v>0</v>
      </c>
      <c r="T32">
        <v>79</v>
      </c>
      <c r="U32">
        <f t="shared" si="0"/>
        <v>19.75</v>
      </c>
    </row>
    <row r="33" spans="1:21" ht="13.5" customHeight="1">
      <c r="A33" s="167"/>
      <c r="B33" s="168"/>
      <c r="C33" s="168"/>
      <c r="D33" s="168"/>
      <c r="E33" s="169"/>
      <c r="F33" s="103"/>
      <c r="G33" s="103"/>
      <c r="H33" s="178"/>
      <c r="I33" s="179"/>
      <c r="J33" s="103"/>
      <c r="K33" s="103"/>
      <c r="L33" s="103"/>
      <c r="M33" s="103"/>
      <c r="N33" s="103"/>
      <c r="O33" s="180">
        <f t="shared" si="1"/>
        <v>0</v>
      </c>
      <c r="P33" s="181"/>
      <c r="Q33" s="108"/>
      <c r="R33" s="122"/>
      <c r="S33">
        <f t="shared" si="2"/>
        <v>0</v>
      </c>
      <c r="T33">
        <v>81</v>
      </c>
      <c r="U33">
        <f t="shared" si="0"/>
        <v>20.25</v>
      </c>
    </row>
    <row r="34" spans="1:21" ht="13.5" customHeight="1" thickBot="1">
      <c r="A34" s="348" t="s">
        <v>90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50"/>
      <c r="N34" s="101" t="s">
        <v>109</v>
      </c>
      <c r="O34" s="180">
        <f>IF(ISNA(LOOKUP(N34,$T$21:$T$34,$U$21:$U$34)),0,LOOKUP(N34,$T$21:$T$34,$U$21:$U$34)*(-$P$46))</f>
        <v>0</v>
      </c>
      <c r="P34" s="181"/>
      <c r="Q34" s="95"/>
      <c r="R34" s="123"/>
      <c r="S34">
        <f t="shared" si="2"/>
        <v>0</v>
      </c>
      <c r="T34">
        <v>84</v>
      </c>
      <c r="U34">
        <f t="shared" si="0"/>
        <v>21</v>
      </c>
    </row>
    <row r="35" spans="1:18" ht="13.5" customHeight="1" thickBot="1">
      <c r="A35" s="286" t="s">
        <v>89</v>
      </c>
      <c r="B35" s="287"/>
      <c r="C35" s="287"/>
      <c r="D35" s="287"/>
      <c r="E35" s="288"/>
      <c r="F35" s="212" t="s">
        <v>83</v>
      </c>
      <c r="G35" s="213"/>
      <c r="H35" s="297">
        <f>SUM(H24:H33)</f>
        <v>0</v>
      </c>
      <c r="I35" s="298"/>
      <c r="J35" s="91"/>
      <c r="K35" s="90"/>
      <c r="L35" s="90"/>
      <c r="M35" s="90"/>
      <c r="N35" s="170" t="s">
        <v>87</v>
      </c>
      <c r="O35" s="171"/>
      <c r="P35" s="172"/>
      <c r="Q35" s="134">
        <f>SUM(O24:P34)</f>
        <v>0</v>
      </c>
      <c r="R35" s="124"/>
    </row>
    <row r="36" spans="1:18" ht="13.5" customHeight="1" thickBot="1">
      <c r="A36" s="289"/>
      <c r="B36" s="290"/>
      <c r="C36" s="290"/>
      <c r="D36" s="290"/>
      <c r="E36" s="291"/>
      <c r="F36" s="88" t="s">
        <v>84</v>
      </c>
      <c r="G36" s="89"/>
      <c r="H36" s="344">
        <v>0.47</v>
      </c>
      <c r="I36" s="345"/>
      <c r="J36" s="92"/>
      <c r="K36" s="93"/>
      <c r="L36" s="93"/>
      <c r="M36" s="93"/>
      <c r="N36" s="170" t="s">
        <v>86</v>
      </c>
      <c r="O36" s="171"/>
      <c r="P36" s="172"/>
      <c r="Q36" s="134">
        <f>SUM(Q24:Q34)</f>
        <v>0</v>
      </c>
      <c r="R36" s="124"/>
    </row>
    <row r="37" spans="1:18" ht="13.5" customHeight="1" thickBot="1">
      <c r="A37" s="292"/>
      <c r="B37" s="293"/>
      <c r="C37" s="293"/>
      <c r="D37" s="293"/>
      <c r="E37" s="294"/>
      <c r="F37" s="346" t="s">
        <v>85</v>
      </c>
      <c r="G37" s="347"/>
      <c r="H37" s="284">
        <f>+H35*H36</f>
        <v>0</v>
      </c>
      <c r="I37" s="285"/>
      <c r="J37" s="173" t="s">
        <v>88</v>
      </c>
      <c r="K37" s="174"/>
      <c r="L37" s="174"/>
      <c r="M37" s="174"/>
      <c r="N37" s="174"/>
      <c r="O37" s="174"/>
      <c r="P37" s="174"/>
      <c r="Q37" s="99" t="s">
        <v>109</v>
      </c>
      <c r="R37" s="125"/>
    </row>
    <row r="38" spans="1:18" ht="13.5" customHeight="1" thickBot="1" thickTop="1">
      <c r="A38" s="209" t="s">
        <v>68</v>
      </c>
      <c r="B38" s="210"/>
      <c r="C38" s="210"/>
      <c r="D38" s="210"/>
      <c r="E38" s="210"/>
      <c r="F38" s="210"/>
      <c r="G38" s="210"/>
      <c r="H38" s="211"/>
      <c r="I38" s="140" t="s">
        <v>109</v>
      </c>
      <c r="J38" s="342" t="s">
        <v>67</v>
      </c>
      <c r="K38" s="343"/>
      <c r="L38" s="94"/>
      <c r="M38" s="360" t="s">
        <v>66</v>
      </c>
      <c r="N38" s="343"/>
      <c r="O38" s="343"/>
      <c r="P38" s="343"/>
      <c r="Q38" s="361"/>
      <c r="R38" s="74"/>
    </row>
    <row r="39" spans="1:18" ht="13.5" customHeight="1" thickTop="1">
      <c r="A39" s="75"/>
      <c r="B39" s="73"/>
      <c r="C39" s="73"/>
      <c r="D39" s="73"/>
      <c r="E39" s="299" t="s">
        <v>75</v>
      </c>
      <c r="F39" s="300"/>
      <c r="G39" s="300"/>
      <c r="H39" s="300"/>
      <c r="I39" s="300"/>
      <c r="J39" s="300"/>
      <c r="K39" s="300"/>
      <c r="L39" s="300"/>
      <c r="M39" s="300"/>
      <c r="N39" s="300"/>
      <c r="O39" s="74"/>
      <c r="P39" s="74"/>
      <c r="Q39" s="76"/>
      <c r="R39" s="74"/>
    </row>
    <row r="40" spans="1:18" ht="13.5" customHeight="1">
      <c r="A40" s="75"/>
      <c r="B40" s="340" t="s">
        <v>77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1"/>
      <c r="R40" s="109"/>
    </row>
    <row r="41" spans="1:18" ht="13.5" customHeight="1" thickBot="1">
      <c r="A41" s="75"/>
      <c r="B41" s="73"/>
      <c r="C41" s="73"/>
      <c r="D41" s="73"/>
      <c r="E41" s="207" t="s">
        <v>76</v>
      </c>
      <c r="F41" s="208"/>
      <c r="G41" s="208"/>
      <c r="H41" s="208"/>
      <c r="I41" s="208"/>
      <c r="J41" s="208"/>
      <c r="K41" s="208"/>
      <c r="L41" s="208"/>
      <c r="M41" s="208"/>
      <c r="N41" s="208"/>
      <c r="O41" s="74"/>
      <c r="P41" s="74"/>
      <c r="Q41" s="76"/>
      <c r="R41" s="74"/>
    </row>
    <row r="42" spans="1:18" ht="13.5" customHeight="1" thickTop="1">
      <c r="A42" s="175" t="s">
        <v>44</v>
      </c>
      <c r="B42" s="176"/>
      <c r="C42" s="176"/>
      <c r="D42" s="176"/>
      <c r="E42" s="176"/>
      <c r="F42" s="188"/>
      <c r="G42" s="188"/>
      <c r="H42" s="188"/>
      <c r="I42" s="189"/>
      <c r="J42" s="188"/>
      <c r="K42" s="188"/>
      <c r="L42" s="189"/>
      <c r="M42" s="296"/>
      <c r="N42" s="296"/>
      <c r="O42" s="296"/>
      <c r="P42" s="41"/>
      <c r="Q42" s="64"/>
      <c r="R42" s="126"/>
    </row>
    <row r="43" spans="1:18" ht="13.5" customHeight="1" thickBot="1">
      <c r="A43" s="68"/>
      <c r="B43" s="69"/>
      <c r="C43" s="69"/>
      <c r="D43" s="69"/>
      <c r="E43" s="69"/>
      <c r="F43" s="70"/>
      <c r="G43" s="70"/>
      <c r="H43" s="70"/>
      <c r="I43" s="70"/>
      <c r="J43" s="70"/>
      <c r="K43" s="70"/>
      <c r="L43" s="70"/>
      <c r="M43" s="71"/>
      <c r="N43" s="71"/>
      <c r="O43" s="71"/>
      <c r="P43" s="71"/>
      <c r="Q43" s="72"/>
      <c r="R43" s="126"/>
    </row>
    <row r="44" spans="1:18" ht="13.5" customHeight="1" thickBot="1">
      <c r="A44" s="7"/>
      <c r="B44" s="9"/>
      <c r="C44" s="9"/>
      <c r="D44" s="9"/>
      <c r="E44" s="9"/>
      <c r="F44" s="177" t="s">
        <v>57</v>
      </c>
      <c r="G44" s="177"/>
      <c r="H44" s="177"/>
      <c r="I44" s="177"/>
      <c r="J44" s="55"/>
      <c r="K44" s="9" t="s">
        <v>29</v>
      </c>
      <c r="L44" s="283" t="s">
        <v>82</v>
      </c>
      <c r="M44" s="283"/>
      <c r="N44" s="283"/>
      <c r="O44" s="283"/>
      <c r="P44" s="283"/>
      <c r="Q44" s="135"/>
      <c r="R44" s="127"/>
    </row>
    <row r="45" spans="1:18" ht="13.5" customHeight="1" thickTop="1">
      <c r="A45" s="34" t="s">
        <v>30</v>
      </c>
      <c r="B45" s="35"/>
      <c r="C45" s="35"/>
      <c r="D45" s="35"/>
      <c r="E45" s="34"/>
      <c r="F45" s="36"/>
      <c r="G45" s="34" t="s">
        <v>41</v>
      </c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12"/>
    </row>
    <row r="46" spans="1:18" ht="13.5" customHeight="1" thickBot="1">
      <c r="A46" s="164" t="s">
        <v>31</v>
      </c>
      <c r="B46" s="166"/>
      <c r="C46" s="165"/>
      <c r="D46" s="165"/>
      <c r="E46" s="150"/>
      <c r="F46" s="151"/>
      <c r="G46" s="164" t="s">
        <v>56</v>
      </c>
      <c r="H46" s="165"/>
      <c r="I46" s="165"/>
      <c r="J46" s="295"/>
      <c r="K46" s="295"/>
      <c r="L46" s="10" t="s">
        <v>58</v>
      </c>
      <c r="M46" s="23"/>
      <c r="N46" s="22"/>
      <c r="P46" s="100" t="s">
        <v>109</v>
      </c>
      <c r="Q46" s="96" t="s">
        <v>55</v>
      </c>
      <c r="R46" s="128"/>
    </row>
    <row r="47" spans="1:18" ht="13.5" customHeight="1" thickBot="1" thickTop="1">
      <c r="A47" s="164" t="s">
        <v>32</v>
      </c>
      <c r="B47" s="166"/>
      <c r="C47" s="165"/>
      <c r="D47" s="165"/>
      <c r="E47" s="150" t="s">
        <v>109</v>
      </c>
      <c r="F47" s="151"/>
      <c r="G47" s="164" t="s">
        <v>35</v>
      </c>
      <c r="H47" s="166"/>
      <c r="I47" s="214"/>
      <c r="J47" s="199" t="s">
        <v>109</v>
      </c>
      <c r="K47" s="199"/>
      <c r="L47" s="358" t="s">
        <v>108</v>
      </c>
      <c r="M47" s="359"/>
      <c r="N47" s="359"/>
      <c r="O47" s="359"/>
      <c r="P47" s="11"/>
      <c r="Q47" s="136"/>
      <c r="R47" s="12"/>
    </row>
    <row r="48" spans="1:18" ht="13.5" customHeight="1" thickBot="1">
      <c r="A48" s="164" t="s">
        <v>33</v>
      </c>
      <c r="B48" s="166"/>
      <c r="C48" s="165"/>
      <c r="D48" s="165"/>
      <c r="E48" s="150" t="s">
        <v>109</v>
      </c>
      <c r="F48" s="151"/>
      <c r="G48" s="164" t="s">
        <v>37</v>
      </c>
      <c r="H48" s="165"/>
      <c r="I48" s="214"/>
      <c r="J48" s="199" t="s">
        <v>109</v>
      </c>
      <c r="K48" s="199"/>
      <c r="L48" s="164" t="s">
        <v>59</v>
      </c>
      <c r="M48" s="165"/>
      <c r="N48" s="165"/>
      <c r="O48" s="165"/>
      <c r="P48" s="165"/>
      <c r="Q48" s="137">
        <f>SUM(J46:K50)</f>
        <v>0</v>
      </c>
      <c r="R48" s="129"/>
    </row>
    <row r="49" spans="1:18" ht="13.5" customHeight="1" thickBot="1">
      <c r="A49" s="164" t="s">
        <v>34</v>
      </c>
      <c r="B49" s="165"/>
      <c r="C49" s="165"/>
      <c r="D49" s="165"/>
      <c r="E49" s="150" t="s">
        <v>109</v>
      </c>
      <c r="F49" s="151"/>
      <c r="G49" s="205" t="s">
        <v>36</v>
      </c>
      <c r="H49" s="206"/>
      <c r="I49" s="206"/>
      <c r="J49" s="186" t="s">
        <v>109</v>
      </c>
      <c r="K49" s="187"/>
      <c r="L49" s="184" t="s">
        <v>60</v>
      </c>
      <c r="M49" s="185"/>
      <c r="N49" s="185"/>
      <c r="O49" s="185"/>
      <c r="P49" s="185"/>
      <c r="Q49" s="137">
        <f>SUM(E46:F49)</f>
        <v>0</v>
      </c>
      <c r="R49" s="129"/>
    </row>
    <row r="50" spans="1:18" ht="13.5" customHeight="1" thickBot="1">
      <c r="A50" s="7"/>
      <c r="B50" s="9"/>
      <c r="C50" s="9"/>
      <c r="D50" s="9"/>
      <c r="E50" s="9"/>
      <c r="F50" s="9"/>
      <c r="G50" s="152" t="s">
        <v>38</v>
      </c>
      <c r="H50" s="153"/>
      <c r="I50" s="153"/>
      <c r="J50" s="279"/>
      <c r="K50" s="279"/>
      <c r="L50" s="280" t="s">
        <v>39</v>
      </c>
      <c r="M50" s="281"/>
      <c r="N50" s="281"/>
      <c r="O50" s="282"/>
      <c r="P50" s="277">
        <f>SUM(Q35:Q37)+SUM(Q44:Q49)</f>
        <v>0</v>
      </c>
      <c r="Q50" s="278"/>
      <c r="R50" s="131"/>
    </row>
    <row r="51" spans="1:21" ht="13.5" customHeight="1" thickTop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82"/>
      <c r="L51" s="32"/>
      <c r="M51" s="32"/>
      <c r="N51" s="33"/>
      <c r="O51" s="32"/>
      <c r="P51" s="32"/>
      <c r="Q51" s="32"/>
      <c r="R51" s="12"/>
      <c r="S51" s="12"/>
      <c r="T51" s="12"/>
      <c r="U51" s="12"/>
    </row>
    <row r="52" spans="1:21" ht="13.5" customHeight="1">
      <c r="A52" s="97" t="s">
        <v>40</v>
      </c>
      <c r="B52" s="143" t="str">
        <f>N3</f>
        <v> </v>
      </c>
      <c r="C52" s="98"/>
      <c r="D52" s="98"/>
      <c r="E52" s="81"/>
      <c r="F52" s="162" t="s">
        <v>91</v>
      </c>
      <c r="G52" s="162"/>
      <c r="H52" s="162"/>
      <c r="I52" s="162"/>
      <c r="J52" s="163"/>
      <c r="K52" s="83"/>
      <c r="S52" s="24"/>
      <c r="T52" s="24"/>
      <c r="U52" s="24"/>
    </row>
    <row r="53" spans="1:21" ht="13.5" customHeight="1">
      <c r="A53" s="160" t="s">
        <v>92</v>
      </c>
      <c r="B53" s="160"/>
      <c r="C53" s="160"/>
      <c r="D53" s="160"/>
      <c r="E53" s="160"/>
      <c r="F53" s="160"/>
      <c r="G53" s="160"/>
      <c r="H53" s="160"/>
      <c r="I53" s="160"/>
      <c r="J53" s="161"/>
      <c r="K53" s="84"/>
      <c r="L53" s="11"/>
      <c r="M53" s="11"/>
      <c r="N53" s="14"/>
      <c r="O53" s="11"/>
      <c r="P53" s="11"/>
      <c r="Q53" s="13"/>
      <c r="R53" s="130"/>
      <c r="S53" s="12"/>
      <c r="T53" s="12"/>
      <c r="U53" s="12"/>
    </row>
    <row r="54" spans="1:21" ht="13.5" customHeight="1">
      <c r="A54" s="97" t="s">
        <v>93</v>
      </c>
      <c r="B54" s="97"/>
      <c r="C54" s="97"/>
      <c r="D54" s="97"/>
      <c r="E54" s="97"/>
      <c r="F54" s="97"/>
      <c r="G54" s="97"/>
      <c r="H54" s="97"/>
      <c r="I54" s="97"/>
      <c r="J54" s="97"/>
      <c r="K54" s="85" t="s">
        <v>9</v>
      </c>
      <c r="L54" s="24"/>
      <c r="M54" s="24"/>
      <c r="N54" s="24"/>
      <c r="O54" s="24"/>
      <c r="P54" s="24"/>
      <c r="Q54" s="24" t="s">
        <v>25</v>
      </c>
      <c r="R54" s="24"/>
      <c r="S54" s="12"/>
      <c r="T54" s="12"/>
      <c r="U54" s="12"/>
    </row>
    <row r="55" spans="1:21" ht="13.5" customHeight="1">
      <c r="A55" s="156" t="s">
        <v>94</v>
      </c>
      <c r="B55" s="156"/>
      <c r="C55" s="156"/>
      <c r="D55" s="156"/>
      <c r="E55" s="156"/>
      <c r="F55" s="156"/>
      <c r="G55" s="156"/>
      <c r="H55" s="156"/>
      <c r="I55" s="156"/>
      <c r="J55" s="157"/>
      <c r="K55" s="83"/>
      <c r="L55" s="12"/>
      <c r="M55" s="12"/>
      <c r="N55" s="12"/>
      <c r="O55" s="12"/>
      <c r="P55" s="12"/>
      <c r="Q55" s="12"/>
      <c r="R55" s="12"/>
      <c r="S55" s="16"/>
      <c r="T55" s="16"/>
      <c r="U55" s="1"/>
    </row>
    <row r="56" spans="1:21" ht="13.5" customHeight="1">
      <c r="A56" s="158" t="s">
        <v>95</v>
      </c>
      <c r="B56" s="158"/>
      <c r="C56" s="158"/>
      <c r="D56" s="158"/>
      <c r="E56" s="158"/>
      <c r="F56" s="158"/>
      <c r="G56" s="158"/>
      <c r="H56" s="158"/>
      <c r="I56" s="158"/>
      <c r="J56" s="159"/>
      <c r="K56" s="86"/>
      <c r="L56" s="14"/>
      <c r="M56" s="14"/>
      <c r="N56" s="63"/>
      <c r="O56" s="14"/>
      <c r="P56" s="14"/>
      <c r="Q56" s="13"/>
      <c r="R56" s="130"/>
      <c r="S56" s="24"/>
      <c r="T56" s="24"/>
      <c r="U56" s="24"/>
    </row>
    <row r="57" spans="1:18" ht="12.75">
      <c r="A57" s="154"/>
      <c r="B57" s="154"/>
      <c r="C57" s="154"/>
      <c r="D57" s="154"/>
      <c r="E57" s="154"/>
      <c r="F57" s="154"/>
      <c r="G57" s="154"/>
      <c r="H57" s="154"/>
      <c r="I57" s="154"/>
      <c r="J57" s="155"/>
      <c r="K57" s="87" t="s">
        <v>54</v>
      </c>
      <c r="L57" s="17"/>
      <c r="M57" s="17"/>
      <c r="N57" s="17"/>
      <c r="O57" s="16"/>
      <c r="P57" s="16"/>
      <c r="Q57" s="24" t="s">
        <v>25</v>
      </c>
      <c r="R57" s="24"/>
    </row>
  </sheetData>
  <sheetProtection password="C4B9" sheet="1" selectLockedCells="1"/>
  <protectedRanges>
    <protectedRange sqref="Q56:R56" name="DATE LINE 2"/>
    <protectedRange sqref="N5:R6" name="ADDRESS"/>
    <protectedRange sqref="L1" name="FUNDING"/>
    <protectedRange sqref="H1" name="FY"/>
    <protectedRange sqref="E1" name="DISTRICT NUMBER"/>
    <protectedRange sqref="A24:I34" name="mileage"/>
    <protectedRange sqref="J24:N34" name="perdiem"/>
    <protectedRange sqref="O35:P36 P24:R34" name="lodgingtotal"/>
    <protectedRange sqref="K9:K14" name="outOFstate"/>
    <protectedRange sqref="G16" name="nonemployee"/>
    <protectedRange sqref="G9:H14" name="instate"/>
    <protectedRange sqref="E46:F49" name="LocalTrans"/>
    <protectedRange sqref="A21:D21" name="dutystattion"/>
    <protectedRange sqref="B14:D14" name="license"/>
    <protectedRange sqref="L3:R6" name="claimantof"/>
    <protectedRange sqref="L15:R15" name="assignment"/>
    <protectedRange sqref="E21" name="officialbusiness"/>
    <protectedRange sqref="J46:K50" name="misc"/>
    <protectedRange sqref="N4:R4" name="VENDORID"/>
    <protectedRange sqref="N11:R12" name="AgencyBoard"/>
    <protectedRange sqref="Q53:R53" name="DATE LINE 1"/>
  </protectedRanges>
  <mergeCells count="155">
    <mergeCell ref="O33:P33"/>
    <mergeCell ref="O27:P27"/>
    <mergeCell ref="O28:P28"/>
    <mergeCell ref="H30:I30"/>
    <mergeCell ref="O30:P30"/>
    <mergeCell ref="L47:O47"/>
    <mergeCell ref="M38:Q38"/>
    <mergeCell ref="H28:I28"/>
    <mergeCell ref="H29:I29"/>
    <mergeCell ref="H23:I23"/>
    <mergeCell ref="O24:P24"/>
    <mergeCell ref="O25:P25"/>
    <mergeCell ref="O26:P26"/>
    <mergeCell ref="H25:I25"/>
    <mergeCell ref="O29:P29"/>
    <mergeCell ref="O23:P23"/>
    <mergeCell ref="L15:Q15"/>
    <mergeCell ref="B40:Q40"/>
    <mergeCell ref="J38:K38"/>
    <mergeCell ref="O34:P34"/>
    <mergeCell ref="H36:I36"/>
    <mergeCell ref="F37:G37"/>
    <mergeCell ref="A34:M34"/>
    <mergeCell ref="O31:P31"/>
    <mergeCell ref="J22:K22"/>
    <mergeCell ref="L22:M22"/>
    <mergeCell ref="L3:M3"/>
    <mergeCell ref="N4:Q4"/>
    <mergeCell ref="L13:Q13"/>
    <mergeCell ref="N8:P9"/>
    <mergeCell ref="N7:P7"/>
    <mergeCell ref="N10:P10"/>
    <mergeCell ref="N11:Q12"/>
    <mergeCell ref="N5:Q5"/>
    <mergeCell ref="N6:Q6"/>
    <mergeCell ref="L1:Q1"/>
    <mergeCell ref="E1:F1"/>
    <mergeCell ref="H1:I1"/>
    <mergeCell ref="A33:E33"/>
    <mergeCell ref="E17:F17"/>
    <mergeCell ref="E8:F8"/>
    <mergeCell ref="I11:J11"/>
    <mergeCell ref="H22:I22"/>
    <mergeCell ref="N3:Q3"/>
    <mergeCell ref="A22:E23"/>
    <mergeCell ref="P50:Q50"/>
    <mergeCell ref="J50:K50"/>
    <mergeCell ref="L50:O50"/>
    <mergeCell ref="L44:P44"/>
    <mergeCell ref="H37:I37"/>
    <mergeCell ref="A35:E37"/>
    <mergeCell ref="J46:K46"/>
    <mergeCell ref="M42:O42"/>
    <mergeCell ref="H35:I35"/>
    <mergeCell ref="E39:N39"/>
    <mergeCell ref="I18:J18"/>
    <mergeCell ref="L19:P19"/>
    <mergeCell ref="N35:P35"/>
    <mergeCell ref="E21:K21"/>
    <mergeCell ref="E20:K20"/>
    <mergeCell ref="A25:E25"/>
    <mergeCell ref="A21:D21"/>
    <mergeCell ref="L20:N20"/>
    <mergeCell ref="L18:P18"/>
    <mergeCell ref="N22:P22"/>
    <mergeCell ref="B13:C13"/>
    <mergeCell ref="E13:F13"/>
    <mergeCell ref="A15:D16"/>
    <mergeCell ref="I17:J17"/>
    <mergeCell ref="I13:J13"/>
    <mergeCell ref="E19:H19"/>
    <mergeCell ref="E18:F18"/>
    <mergeCell ref="G17:H17"/>
    <mergeCell ref="G18:H18"/>
    <mergeCell ref="I19:J19"/>
    <mergeCell ref="A4:B4"/>
    <mergeCell ref="A6:D6"/>
    <mergeCell ref="G12:H12"/>
    <mergeCell ref="I14:J14"/>
    <mergeCell ref="G13:H13"/>
    <mergeCell ref="E9:F9"/>
    <mergeCell ref="E10:F10"/>
    <mergeCell ref="E11:F11"/>
    <mergeCell ref="E12:F12"/>
    <mergeCell ref="E14:F14"/>
    <mergeCell ref="K3:K4"/>
    <mergeCell ref="G3:J3"/>
    <mergeCell ref="G4:J4"/>
    <mergeCell ref="E5:K6"/>
    <mergeCell ref="G14:H14"/>
    <mergeCell ref="E7:H7"/>
    <mergeCell ref="G10:H10"/>
    <mergeCell ref="G11:H11"/>
    <mergeCell ref="I7:K7"/>
    <mergeCell ref="I8:J8"/>
    <mergeCell ref="A5:D5"/>
    <mergeCell ref="I15:J15"/>
    <mergeCell ref="I16:J16"/>
    <mergeCell ref="G16:H16"/>
    <mergeCell ref="E16:F16"/>
    <mergeCell ref="E15:H15"/>
    <mergeCell ref="I12:J12"/>
    <mergeCell ref="B8:C9"/>
    <mergeCell ref="G8:H8"/>
    <mergeCell ref="G9:H9"/>
    <mergeCell ref="G49:I49"/>
    <mergeCell ref="E47:F47"/>
    <mergeCell ref="G46:I46"/>
    <mergeCell ref="A30:E30"/>
    <mergeCell ref="E41:N41"/>
    <mergeCell ref="A38:H38"/>
    <mergeCell ref="F35:G35"/>
    <mergeCell ref="E46:F46"/>
    <mergeCell ref="G47:I47"/>
    <mergeCell ref="G48:I48"/>
    <mergeCell ref="A26:E26"/>
    <mergeCell ref="A27:E27"/>
    <mergeCell ref="H31:I31"/>
    <mergeCell ref="A24:E24"/>
    <mergeCell ref="A28:E28"/>
    <mergeCell ref="A29:E29"/>
    <mergeCell ref="H24:I24"/>
    <mergeCell ref="A31:E31"/>
    <mergeCell ref="H26:I26"/>
    <mergeCell ref="H27:I27"/>
    <mergeCell ref="I9:J9"/>
    <mergeCell ref="I10:J10"/>
    <mergeCell ref="L49:P49"/>
    <mergeCell ref="J49:K49"/>
    <mergeCell ref="L48:P48"/>
    <mergeCell ref="F42:L42"/>
    <mergeCell ref="L16:Q17"/>
    <mergeCell ref="L21:N21"/>
    <mergeCell ref="J47:K47"/>
    <mergeCell ref="J48:K48"/>
    <mergeCell ref="A32:E32"/>
    <mergeCell ref="N36:P36"/>
    <mergeCell ref="J37:P37"/>
    <mergeCell ref="A42:E42"/>
    <mergeCell ref="A47:D47"/>
    <mergeCell ref="A46:D46"/>
    <mergeCell ref="F44:I44"/>
    <mergeCell ref="H32:I32"/>
    <mergeCell ref="H33:I33"/>
    <mergeCell ref="O32:P32"/>
    <mergeCell ref="E48:F48"/>
    <mergeCell ref="G50:I50"/>
    <mergeCell ref="A57:J57"/>
    <mergeCell ref="A55:J55"/>
    <mergeCell ref="A56:J56"/>
    <mergeCell ref="A53:J53"/>
    <mergeCell ref="F52:J52"/>
    <mergeCell ref="E49:F49"/>
    <mergeCell ref="A49:D49"/>
    <mergeCell ref="A48:D48"/>
  </mergeCells>
  <dataValidations count="1">
    <dataValidation type="list" allowBlank="1" showInputMessage="1" showErrorMessage="1" sqref="C17">
      <formula1>"YES, NO"</formula1>
    </dataValidation>
  </dataValidations>
  <printOptions horizontalCentered="1" verticalCentered="1"/>
  <pageMargins left="0" right="0" top="0.5" bottom="0.5" header="0" footer="0"/>
  <pageSetup fitToHeight="1" fitToWidth="1" horizontalDpi="300" verticalDpi="300" orientation="portrait" scale="92" r:id="rId1"/>
  <headerFooter alignWithMargins="0">
    <oddHeader>&amp;C&amp;8MUST BE ATTACHED TO A CLAIM JACKET VOUCHER FORM 15A OTHER AUTHORIZED COVER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U57"/>
  <sheetViews>
    <sheetView zoomScalePageLayoutView="0" workbookViewId="0" topLeftCell="A25">
      <selection activeCell="E4" sqref="E4"/>
    </sheetView>
  </sheetViews>
  <sheetFormatPr defaultColWidth="9.140625" defaultRowHeight="12.75"/>
  <cols>
    <col min="1" max="1" width="1.57421875" style="0" customWidth="1"/>
    <col min="2" max="2" width="8.7109375" style="0" customWidth="1"/>
    <col min="3" max="3" width="5.421875" style="0" customWidth="1"/>
    <col min="4" max="4" width="3.7109375" style="0" customWidth="1"/>
    <col min="5" max="5" width="7.57421875" style="0" customWidth="1"/>
    <col min="6" max="6" width="6.57421875" style="0" customWidth="1"/>
    <col min="7" max="7" width="6.421875" style="0" customWidth="1"/>
    <col min="8" max="8" width="5.00390625" style="0" customWidth="1"/>
    <col min="9" max="9" width="5.421875" style="0" customWidth="1"/>
    <col min="10" max="11" width="10.7109375" style="0" customWidth="1"/>
    <col min="12" max="13" width="6.7109375" style="0" customWidth="1"/>
    <col min="14" max="14" width="8.57421875" style="0" customWidth="1"/>
    <col min="15" max="15" width="5.421875" style="0" customWidth="1"/>
    <col min="16" max="16" width="3.57421875" style="0" customWidth="1"/>
    <col min="17" max="17" width="10.57421875" style="0" customWidth="1"/>
    <col min="18" max="18" width="10.57421875" style="0" hidden="1" customWidth="1"/>
    <col min="19" max="21" width="9.28125" style="0" hidden="1" customWidth="1"/>
    <col min="23" max="23" width="7.421875" style="0" customWidth="1"/>
  </cols>
  <sheetData>
    <row r="1" spans="2:18" ht="12.75">
      <c r="B1" s="56" t="s">
        <v>71</v>
      </c>
      <c r="E1" s="302"/>
      <c r="F1" s="302"/>
      <c r="G1" s="57" t="s">
        <v>73</v>
      </c>
      <c r="H1" s="302"/>
      <c r="I1" s="302"/>
      <c r="J1" s="56" t="s">
        <v>72</v>
      </c>
      <c r="L1" s="302"/>
      <c r="M1" s="302"/>
      <c r="N1" s="302"/>
      <c r="O1" s="302"/>
      <c r="P1" s="302"/>
      <c r="Q1" s="302"/>
      <c r="R1" s="113"/>
    </row>
    <row r="3" spans="1:18" ht="12.75">
      <c r="A3" s="50" t="s">
        <v>0</v>
      </c>
      <c r="B3" s="50"/>
      <c r="C3" s="50"/>
      <c r="D3" s="51"/>
      <c r="E3" s="20"/>
      <c r="F3" s="21"/>
      <c r="G3" s="230" t="s">
        <v>45</v>
      </c>
      <c r="H3" s="231"/>
      <c r="I3" s="231"/>
      <c r="J3" s="232"/>
      <c r="K3" s="228"/>
      <c r="L3" s="314" t="s">
        <v>69</v>
      </c>
      <c r="M3" s="315"/>
      <c r="N3" s="305" t="s">
        <v>109</v>
      </c>
      <c r="O3" s="306"/>
      <c r="P3" s="306"/>
      <c r="Q3" s="307"/>
      <c r="R3" s="114"/>
    </row>
    <row r="4" spans="1:18" ht="12.75">
      <c r="A4" s="244" t="s">
        <v>110</v>
      </c>
      <c r="B4" s="245"/>
      <c r="C4" s="45"/>
      <c r="D4" s="46"/>
      <c r="E4" s="29"/>
      <c r="F4" s="30"/>
      <c r="G4" s="233" t="s">
        <v>46</v>
      </c>
      <c r="H4" s="234"/>
      <c r="I4" s="234"/>
      <c r="J4" s="235"/>
      <c r="K4" s="229"/>
      <c r="L4" s="62" t="s">
        <v>74</v>
      </c>
      <c r="M4" s="61"/>
      <c r="N4" s="316"/>
      <c r="O4" s="316"/>
      <c r="P4" s="316"/>
      <c r="Q4" s="204"/>
      <c r="R4" s="115"/>
    </row>
    <row r="5" spans="1:18" ht="12" customHeight="1">
      <c r="A5" s="215" t="s">
        <v>1</v>
      </c>
      <c r="B5" s="216"/>
      <c r="C5" s="216"/>
      <c r="D5" s="217"/>
      <c r="E5" s="236" t="s">
        <v>2</v>
      </c>
      <c r="F5" s="237"/>
      <c r="G5" s="238"/>
      <c r="H5" s="238"/>
      <c r="I5" s="238"/>
      <c r="J5" s="238"/>
      <c r="K5" s="238"/>
      <c r="L5" s="58"/>
      <c r="M5" s="59"/>
      <c r="N5" s="331"/>
      <c r="O5" s="332"/>
      <c r="P5" s="332"/>
      <c r="Q5" s="333"/>
      <c r="R5" s="116"/>
    </row>
    <row r="6" spans="1:18" ht="12.75">
      <c r="A6" s="246" t="s">
        <v>65</v>
      </c>
      <c r="B6" s="216"/>
      <c r="C6" s="216"/>
      <c r="D6" s="217"/>
      <c r="E6" s="239"/>
      <c r="F6" s="240"/>
      <c r="G6" s="240"/>
      <c r="H6" s="240"/>
      <c r="I6" s="240"/>
      <c r="J6" s="240"/>
      <c r="K6" s="240"/>
      <c r="L6" s="60" t="s">
        <v>63</v>
      </c>
      <c r="M6" s="61"/>
      <c r="N6" s="334"/>
      <c r="O6" s="335"/>
      <c r="P6" s="335"/>
      <c r="Q6" s="336"/>
      <c r="R6" s="116"/>
    </row>
    <row r="7" spans="5:18" ht="12.75">
      <c r="E7" s="173" t="s">
        <v>50</v>
      </c>
      <c r="F7" s="231"/>
      <c r="G7" s="231"/>
      <c r="H7" s="232"/>
      <c r="I7" s="173" t="s">
        <v>51</v>
      </c>
      <c r="J7" s="231"/>
      <c r="K7" s="231"/>
      <c r="L7" s="5"/>
      <c r="M7" s="38"/>
      <c r="N7" s="324" t="s">
        <v>3</v>
      </c>
      <c r="O7" s="324"/>
      <c r="P7" s="324"/>
      <c r="Q7" s="49"/>
      <c r="R7" s="117"/>
    </row>
    <row r="8" spans="2:18" ht="12" customHeight="1">
      <c r="B8" s="225" t="s">
        <v>11</v>
      </c>
      <c r="C8" s="225"/>
      <c r="E8" s="243" t="s">
        <v>47</v>
      </c>
      <c r="F8" s="304"/>
      <c r="G8" s="226" t="s">
        <v>10</v>
      </c>
      <c r="H8" s="227"/>
      <c r="I8" s="243" t="s">
        <v>47</v>
      </c>
      <c r="J8" s="234"/>
      <c r="K8" s="80" t="s">
        <v>10</v>
      </c>
      <c r="L8" s="19"/>
      <c r="M8" s="53"/>
      <c r="N8" s="318">
        <f>+P50</f>
        <v>0</v>
      </c>
      <c r="O8" s="319"/>
      <c r="P8" s="320"/>
      <c r="Q8" s="21"/>
      <c r="R8" s="20"/>
    </row>
    <row r="9" spans="2:18" ht="12.75">
      <c r="B9" s="225"/>
      <c r="C9" s="225"/>
      <c r="E9" s="182" t="s">
        <v>96</v>
      </c>
      <c r="F9" s="247"/>
      <c r="G9" s="220"/>
      <c r="H9" s="221"/>
      <c r="I9" s="182" t="s">
        <v>101</v>
      </c>
      <c r="J9" s="183"/>
      <c r="K9" s="138">
        <f>IF(C$17="YES",Q37,0)</f>
        <v>0</v>
      </c>
      <c r="L9" s="139"/>
      <c r="M9" s="47"/>
      <c r="N9" s="321"/>
      <c r="O9" s="322"/>
      <c r="P9" s="323"/>
      <c r="Q9" s="4"/>
      <c r="R9" s="1"/>
    </row>
    <row r="10" spans="2:18" ht="12.75">
      <c r="B10" s="2" t="s">
        <v>12</v>
      </c>
      <c r="C10" s="15"/>
      <c r="E10" s="182" t="s">
        <v>97</v>
      </c>
      <c r="F10" s="247"/>
      <c r="G10" s="220"/>
      <c r="H10" s="221"/>
      <c r="I10" s="182" t="s">
        <v>102</v>
      </c>
      <c r="J10" s="183"/>
      <c r="K10" s="112">
        <f>IF(C$17="YES",Q44,0)</f>
        <v>0</v>
      </c>
      <c r="L10" s="37"/>
      <c r="M10" s="38"/>
      <c r="N10" s="325" t="s">
        <v>4</v>
      </c>
      <c r="O10" s="325"/>
      <c r="P10" s="325"/>
      <c r="Q10" s="18"/>
      <c r="R10" s="118"/>
    </row>
    <row r="11" spans="2:18" ht="12.75">
      <c r="B11" s="2" t="s">
        <v>13</v>
      </c>
      <c r="C11" s="15"/>
      <c r="E11" s="182" t="s">
        <v>98</v>
      </c>
      <c r="F11" s="247"/>
      <c r="G11" s="220"/>
      <c r="H11" s="221"/>
      <c r="I11" s="182" t="s">
        <v>103</v>
      </c>
      <c r="J11" s="183"/>
      <c r="K11" s="112">
        <f>IF(C$17="YES",Q35,0)</f>
        <v>0</v>
      </c>
      <c r="L11" s="25" t="s">
        <v>61</v>
      </c>
      <c r="M11" s="26"/>
      <c r="N11" s="326"/>
      <c r="O11" s="327"/>
      <c r="P11" s="327"/>
      <c r="Q11" s="328"/>
      <c r="R11" s="110"/>
    </row>
    <row r="12" spans="2:18" ht="12.75">
      <c r="B12" s="8"/>
      <c r="C12" s="8"/>
      <c r="E12" s="182" t="s">
        <v>99</v>
      </c>
      <c r="F12" s="247"/>
      <c r="G12" s="220"/>
      <c r="H12" s="221"/>
      <c r="I12" s="182" t="s">
        <v>104</v>
      </c>
      <c r="J12" s="183"/>
      <c r="K12" s="112">
        <f>IF(C$17="YES",Q49,0)</f>
        <v>0</v>
      </c>
      <c r="L12" s="27" t="s">
        <v>5</v>
      </c>
      <c r="M12" s="28"/>
      <c r="N12" s="329"/>
      <c r="O12" s="329"/>
      <c r="P12" s="329"/>
      <c r="Q12" s="330"/>
      <c r="R12" s="110"/>
    </row>
    <row r="13" spans="2:18" ht="12.75">
      <c r="B13" s="250" t="s">
        <v>64</v>
      </c>
      <c r="C13" s="250"/>
      <c r="E13" s="182" t="s">
        <v>100</v>
      </c>
      <c r="F13" s="247"/>
      <c r="G13" s="220"/>
      <c r="H13" s="221"/>
      <c r="I13" s="182" t="s">
        <v>105</v>
      </c>
      <c r="J13" s="183"/>
      <c r="K13" s="112">
        <f>IF(C$17="YES",Q48,0)</f>
        <v>0</v>
      </c>
      <c r="L13" s="317" t="s">
        <v>6</v>
      </c>
      <c r="M13" s="281"/>
      <c r="N13" s="281"/>
      <c r="O13" s="281"/>
      <c r="P13" s="281"/>
      <c r="Q13" s="232"/>
      <c r="R13" s="20"/>
    </row>
    <row r="14" spans="2:18" ht="12.75">
      <c r="B14" s="148"/>
      <c r="C14" s="148"/>
      <c r="E14" s="248"/>
      <c r="F14" s="249"/>
      <c r="G14" s="241"/>
      <c r="H14" s="242"/>
      <c r="I14" s="182" t="s">
        <v>106</v>
      </c>
      <c r="J14" s="183"/>
      <c r="K14" s="112">
        <f>IF(C$17="YES",Q36,0)</f>
        <v>0</v>
      </c>
      <c r="L14" s="6" t="s">
        <v>7</v>
      </c>
      <c r="M14" s="1"/>
      <c r="N14" s="1"/>
      <c r="O14" s="1"/>
      <c r="P14" s="1"/>
      <c r="Q14" s="48"/>
      <c r="R14" s="119"/>
    </row>
    <row r="15" spans="1:18" ht="12" customHeight="1">
      <c r="A15" s="225" t="s">
        <v>14</v>
      </c>
      <c r="B15" s="245"/>
      <c r="C15" s="245"/>
      <c r="D15" s="196"/>
      <c r="E15" s="224" t="s">
        <v>62</v>
      </c>
      <c r="F15" s="214"/>
      <c r="G15" s="214"/>
      <c r="H15" s="219"/>
      <c r="I15" s="218"/>
      <c r="J15" s="219"/>
      <c r="K15" s="79"/>
      <c r="L15" s="337"/>
      <c r="M15" s="338"/>
      <c r="N15" s="338"/>
      <c r="O15" s="338"/>
      <c r="P15" s="338"/>
      <c r="Q15" s="339"/>
      <c r="R15" s="120"/>
    </row>
    <row r="16" spans="1:18" ht="12" customHeight="1">
      <c r="A16" s="245"/>
      <c r="B16" s="245"/>
      <c r="C16" s="245"/>
      <c r="D16" s="196"/>
      <c r="E16" s="222" t="s">
        <v>107</v>
      </c>
      <c r="F16" s="223"/>
      <c r="G16" s="220">
        <f>IF(C17="NO",SUM(Q35+Q36+Q37+Q44+Q48+Q49),0)</f>
        <v>0</v>
      </c>
      <c r="H16" s="221"/>
      <c r="I16" s="218"/>
      <c r="J16" s="219"/>
      <c r="K16" s="77"/>
      <c r="L16" s="190" t="s">
        <v>8</v>
      </c>
      <c r="M16" s="191"/>
      <c r="N16" s="191"/>
      <c r="O16" s="191"/>
      <c r="P16" s="191"/>
      <c r="Q16" s="192"/>
      <c r="R16" s="69"/>
    </row>
    <row r="17" spans="1:18" ht="12.75">
      <c r="A17" s="39"/>
      <c r="B17" s="2" t="s">
        <v>78</v>
      </c>
      <c r="C17" s="67" t="s">
        <v>12</v>
      </c>
      <c r="D17" s="42"/>
      <c r="E17" s="303"/>
      <c r="F17" s="227"/>
      <c r="G17" s="256"/>
      <c r="H17" s="257"/>
      <c r="I17" s="218"/>
      <c r="J17" s="219"/>
      <c r="K17" s="77"/>
      <c r="L17" s="193"/>
      <c r="M17" s="194"/>
      <c r="N17" s="194"/>
      <c r="O17" s="195"/>
      <c r="P17" s="195"/>
      <c r="Q17" s="196"/>
      <c r="R17" s="69"/>
    </row>
    <row r="18" spans="1:18" ht="12.75">
      <c r="A18" s="8"/>
      <c r="B18" s="2"/>
      <c r="C18" s="66"/>
      <c r="D18" s="8"/>
      <c r="E18" s="254" t="s">
        <v>49</v>
      </c>
      <c r="F18" s="255"/>
      <c r="G18" s="258">
        <f>IF(C17="NO",SUM(G16),0)</f>
        <v>0</v>
      </c>
      <c r="H18" s="259"/>
      <c r="I18" s="262" t="s">
        <v>48</v>
      </c>
      <c r="J18" s="263"/>
      <c r="K18" s="132">
        <f>SUM(K9:K14)</f>
        <v>0</v>
      </c>
      <c r="L18" s="272"/>
      <c r="M18" s="273"/>
      <c r="N18" s="273"/>
      <c r="O18" s="273"/>
      <c r="P18" s="273"/>
      <c r="Q18" s="42"/>
      <c r="R18" s="69"/>
    </row>
    <row r="19" spans="1:18" ht="12.75">
      <c r="A19" s="8"/>
      <c r="B19" s="2"/>
      <c r="C19" s="65"/>
      <c r="D19" s="8"/>
      <c r="E19" s="251" t="s">
        <v>43</v>
      </c>
      <c r="F19" s="252"/>
      <c r="G19" s="252"/>
      <c r="H19" s="253"/>
      <c r="I19" s="260" t="s">
        <v>42</v>
      </c>
      <c r="J19" s="261"/>
      <c r="K19" s="132">
        <f>SUM(G18+K18)</f>
        <v>0</v>
      </c>
      <c r="L19" s="264" t="s">
        <v>9</v>
      </c>
      <c r="M19" s="265"/>
      <c r="N19" s="265"/>
      <c r="O19" s="265"/>
      <c r="P19" s="265"/>
      <c r="Q19" s="52"/>
      <c r="R19" s="121"/>
    </row>
    <row r="20" spans="1:20" ht="12.75">
      <c r="A20" s="54" t="s">
        <v>52</v>
      </c>
      <c r="B20" s="43"/>
      <c r="C20" s="43"/>
      <c r="D20" s="43"/>
      <c r="E20" s="268" t="s">
        <v>53</v>
      </c>
      <c r="F20" s="269"/>
      <c r="G20" s="269"/>
      <c r="H20" s="269"/>
      <c r="I20" s="269"/>
      <c r="J20" s="269"/>
      <c r="K20" s="269"/>
      <c r="L20" s="243"/>
      <c r="M20" s="226"/>
      <c r="N20" s="226"/>
      <c r="O20" s="12"/>
      <c r="P20" s="12"/>
      <c r="Q20" s="42"/>
      <c r="R20" s="69"/>
      <c r="T20" t="s">
        <v>70</v>
      </c>
    </row>
    <row r="21" spans="1:21" ht="13.5" thickBot="1">
      <c r="A21" s="266"/>
      <c r="B21" s="270"/>
      <c r="C21" s="270"/>
      <c r="D21" s="271"/>
      <c r="E21" s="363"/>
      <c r="F21" s="267"/>
      <c r="G21" s="267"/>
      <c r="H21" s="267"/>
      <c r="I21" s="267"/>
      <c r="J21" s="267"/>
      <c r="K21" s="267"/>
      <c r="L21" s="197" t="s">
        <v>25</v>
      </c>
      <c r="M21" s="198"/>
      <c r="N21" s="198"/>
      <c r="O21" s="44"/>
      <c r="P21" s="44"/>
      <c r="Q21" s="40"/>
      <c r="R21" s="69"/>
      <c r="T21">
        <v>46</v>
      </c>
      <c r="U21">
        <f aca="true" t="shared" si="0" ref="U21:U34">T21/4</f>
        <v>11.5</v>
      </c>
    </row>
    <row r="22" spans="1:21" ht="12.75" customHeight="1" thickTop="1">
      <c r="A22" s="308" t="s">
        <v>79</v>
      </c>
      <c r="B22" s="309"/>
      <c r="C22" s="309"/>
      <c r="D22" s="309"/>
      <c r="E22" s="310"/>
      <c r="F22" s="145" t="s">
        <v>26</v>
      </c>
      <c r="G22" s="147"/>
      <c r="H22" s="274" t="s">
        <v>23</v>
      </c>
      <c r="I22" s="276"/>
      <c r="J22" s="351" t="s">
        <v>80</v>
      </c>
      <c r="K22" s="352"/>
      <c r="L22" s="351" t="s">
        <v>81</v>
      </c>
      <c r="M22" s="353"/>
      <c r="N22" s="274" t="s">
        <v>17</v>
      </c>
      <c r="O22" s="275"/>
      <c r="P22" s="276"/>
      <c r="Q22" s="104" t="s">
        <v>15</v>
      </c>
      <c r="R22" s="111"/>
      <c r="T22">
        <v>51</v>
      </c>
      <c r="U22">
        <f t="shared" si="0"/>
        <v>12.75</v>
      </c>
    </row>
    <row r="23" spans="1:21" ht="12.75" customHeight="1" thickBot="1">
      <c r="A23" s="311"/>
      <c r="B23" s="312"/>
      <c r="C23" s="312"/>
      <c r="D23" s="312"/>
      <c r="E23" s="313"/>
      <c r="F23" s="105" t="s">
        <v>27</v>
      </c>
      <c r="G23" s="105" t="s">
        <v>28</v>
      </c>
      <c r="H23" s="292" t="s">
        <v>24</v>
      </c>
      <c r="I23" s="294"/>
      <c r="J23" s="105" t="s">
        <v>21</v>
      </c>
      <c r="K23" s="105" t="s">
        <v>22</v>
      </c>
      <c r="L23" s="105" t="s">
        <v>19</v>
      </c>
      <c r="M23" s="105" t="s">
        <v>20</v>
      </c>
      <c r="N23" s="105" t="s">
        <v>18</v>
      </c>
      <c r="O23" s="356" t="s">
        <v>16</v>
      </c>
      <c r="P23" s="357"/>
      <c r="Q23" s="106" t="s">
        <v>16</v>
      </c>
      <c r="R23" s="111"/>
      <c r="T23">
        <v>56</v>
      </c>
      <c r="U23">
        <f t="shared" si="0"/>
        <v>14</v>
      </c>
    </row>
    <row r="24" spans="1:21" ht="13.5" thickTop="1">
      <c r="A24" s="200"/>
      <c r="B24" s="189"/>
      <c r="C24" s="189"/>
      <c r="D24" s="189"/>
      <c r="E24" s="201"/>
      <c r="F24" s="102"/>
      <c r="G24" s="102"/>
      <c r="H24" s="203" t="s">
        <v>109</v>
      </c>
      <c r="I24" s="204"/>
      <c r="J24" s="133"/>
      <c r="K24" s="133"/>
      <c r="L24" s="102" t="s">
        <v>109</v>
      </c>
      <c r="M24" s="102"/>
      <c r="N24" s="102" t="s">
        <v>109</v>
      </c>
      <c r="O24" s="354">
        <f aca="true" t="shared" si="1" ref="O24:O33">IF(ISNA(LOOKUP(N24,$T$21:$T$34,$U$21:$U$34)),0,LOOKUP(N24,$T$21:$T$34,$U$21:$U$34)*$S24)</f>
        <v>0</v>
      </c>
      <c r="P24" s="355"/>
      <c r="Q24" s="107" t="s">
        <v>109</v>
      </c>
      <c r="R24" s="122"/>
      <c r="S24" t="e">
        <f>FLOOR(((($L24*24)+$M24)/6)+0.49,1)</f>
        <v>#VALUE!</v>
      </c>
      <c r="T24">
        <v>59</v>
      </c>
      <c r="U24">
        <f t="shared" si="0"/>
        <v>14.75</v>
      </c>
    </row>
    <row r="25" spans="1:21" ht="12.75">
      <c r="A25" s="167"/>
      <c r="B25" s="168"/>
      <c r="C25" s="168"/>
      <c r="D25" s="168"/>
      <c r="E25" s="169"/>
      <c r="F25" s="103"/>
      <c r="G25" s="103"/>
      <c r="H25" s="178"/>
      <c r="I25" s="179"/>
      <c r="J25" s="103"/>
      <c r="K25" s="103"/>
      <c r="L25" s="103"/>
      <c r="M25" s="103"/>
      <c r="N25" s="103"/>
      <c r="O25" s="180">
        <f t="shared" si="1"/>
        <v>0</v>
      </c>
      <c r="P25" s="181"/>
      <c r="Q25" s="108"/>
      <c r="R25" s="122"/>
      <c r="S25">
        <f aca="true" t="shared" si="2" ref="S25:S34">FLOOR(((($L25*24)+$M25)/6)+0.49,1)</f>
        <v>0</v>
      </c>
      <c r="T25">
        <v>61</v>
      </c>
      <c r="U25">
        <f t="shared" si="0"/>
        <v>15.25</v>
      </c>
    </row>
    <row r="26" spans="1:21" ht="12.75">
      <c r="A26" s="167"/>
      <c r="B26" s="168"/>
      <c r="C26" s="168"/>
      <c r="D26" s="168"/>
      <c r="E26" s="169"/>
      <c r="F26" s="103"/>
      <c r="G26" s="103"/>
      <c r="H26" s="178"/>
      <c r="I26" s="179"/>
      <c r="J26" s="103"/>
      <c r="K26" s="103"/>
      <c r="L26" s="103"/>
      <c r="M26" s="103"/>
      <c r="N26" s="103"/>
      <c r="O26" s="180">
        <f t="shared" si="1"/>
        <v>0</v>
      </c>
      <c r="P26" s="181"/>
      <c r="Q26" s="108"/>
      <c r="R26" s="122"/>
      <c r="S26">
        <f t="shared" si="2"/>
        <v>0</v>
      </c>
      <c r="T26">
        <v>64</v>
      </c>
      <c r="U26">
        <f t="shared" si="0"/>
        <v>16</v>
      </c>
    </row>
    <row r="27" spans="1:21" ht="12.75">
      <c r="A27" s="167"/>
      <c r="B27" s="168"/>
      <c r="C27" s="168"/>
      <c r="D27" s="168"/>
      <c r="E27" s="169"/>
      <c r="F27" s="103"/>
      <c r="G27" s="103"/>
      <c r="H27" s="178"/>
      <c r="I27" s="179"/>
      <c r="J27" s="103"/>
      <c r="K27" s="103"/>
      <c r="L27" s="103"/>
      <c r="M27" s="103"/>
      <c r="N27" s="103"/>
      <c r="O27" s="180">
        <f t="shared" si="1"/>
        <v>0</v>
      </c>
      <c r="P27" s="181"/>
      <c r="Q27" s="108"/>
      <c r="R27" s="122"/>
      <c r="S27">
        <f t="shared" si="2"/>
        <v>0</v>
      </c>
      <c r="T27">
        <v>66</v>
      </c>
      <c r="U27">
        <f t="shared" si="0"/>
        <v>16.5</v>
      </c>
    </row>
    <row r="28" spans="1:21" ht="12.75">
      <c r="A28" s="167"/>
      <c r="B28" s="168"/>
      <c r="C28" s="168"/>
      <c r="D28" s="168"/>
      <c r="E28" s="169"/>
      <c r="F28" s="103"/>
      <c r="G28" s="103"/>
      <c r="H28" s="178"/>
      <c r="I28" s="179"/>
      <c r="J28" s="103"/>
      <c r="K28" s="103"/>
      <c r="L28" s="103"/>
      <c r="M28" s="103"/>
      <c r="N28" s="103"/>
      <c r="O28" s="180">
        <f t="shared" si="1"/>
        <v>0</v>
      </c>
      <c r="P28" s="181"/>
      <c r="Q28" s="108"/>
      <c r="R28" s="122"/>
      <c r="S28">
        <f t="shared" si="2"/>
        <v>0</v>
      </c>
      <c r="T28">
        <v>69</v>
      </c>
      <c r="U28">
        <f t="shared" si="0"/>
        <v>17.25</v>
      </c>
    </row>
    <row r="29" spans="1:21" ht="12.75">
      <c r="A29" s="202"/>
      <c r="B29" s="168"/>
      <c r="C29" s="168"/>
      <c r="D29" s="168"/>
      <c r="E29" s="169"/>
      <c r="F29" s="103"/>
      <c r="G29" s="103"/>
      <c r="H29" s="178"/>
      <c r="I29" s="179"/>
      <c r="J29" s="103"/>
      <c r="K29" s="103"/>
      <c r="L29" s="103"/>
      <c r="M29" s="103"/>
      <c r="N29" s="103"/>
      <c r="O29" s="180">
        <f t="shared" si="1"/>
        <v>0</v>
      </c>
      <c r="P29" s="181"/>
      <c r="Q29" s="108"/>
      <c r="R29" s="122"/>
      <c r="S29">
        <f t="shared" si="2"/>
        <v>0</v>
      </c>
      <c r="T29">
        <v>71</v>
      </c>
      <c r="U29">
        <f t="shared" si="0"/>
        <v>17.75</v>
      </c>
    </row>
    <row r="30" spans="1:21" ht="12.75">
      <c r="A30" s="167"/>
      <c r="B30" s="168"/>
      <c r="C30" s="168"/>
      <c r="D30" s="168"/>
      <c r="E30" s="169"/>
      <c r="F30" s="103"/>
      <c r="G30" s="103"/>
      <c r="H30" s="178"/>
      <c r="I30" s="179"/>
      <c r="J30" s="103"/>
      <c r="K30" s="103"/>
      <c r="L30" s="103"/>
      <c r="M30" s="103"/>
      <c r="N30" s="103"/>
      <c r="O30" s="180">
        <f t="shared" si="1"/>
        <v>0</v>
      </c>
      <c r="P30" s="181"/>
      <c r="Q30" s="108"/>
      <c r="R30" s="122"/>
      <c r="S30">
        <f t="shared" si="2"/>
        <v>0</v>
      </c>
      <c r="T30">
        <v>74</v>
      </c>
      <c r="U30">
        <f t="shared" si="0"/>
        <v>18.5</v>
      </c>
    </row>
    <row r="31" spans="1:21" ht="12.75">
      <c r="A31" s="167"/>
      <c r="B31" s="168"/>
      <c r="C31" s="168"/>
      <c r="D31" s="168"/>
      <c r="E31" s="169"/>
      <c r="F31" s="103"/>
      <c r="G31" s="103"/>
      <c r="H31" s="178"/>
      <c r="I31" s="179"/>
      <c r="J31" s="103"/>
      <c r="K31" s="103"/>
      <c r="L31" s="103"/>
      <c r="M31" s="103"/>
      <c r="N31" s="103"/>
      <c r="O31" s="180">
        <f t="shared" si="1"/>
        <v>0</v>
      </c>
      <c r="P31" s="181"/>
      <c r="Q31" s="108"/>
      <c r="R31" s="122"/>
      <c r="S31">
        <f t="shared" si="2"/>
        <v>0</v>
      </c>
      <c r="T31">
        <v>76</v>
      </c>
      <c r="U31">
        <f t="shared" si="0"/>
        <v>19</v>
      </c>
    </row>
    <row r="32" spans="1:21" ht="12.75">
      <c r="A32" s="167"/>
      <c r="B32" s="168"/>
      <c r="C32" s="168"/>
      <c r="D32" s="168"/>
      <c r="E32" s="169"/>
      <c r="F32" s="103"/>
      <c r="G32" s="103"/>
      <c r="H32" s="178"/>
      <c r="I32" s="179"/>
      <c r="J32" s="103"/>
      <c r="K32" s="103"/>
      <c r="L32" s="103"/>
      <c r="M32" s="103"/>
      <c r="N32" s="103"/>
      <c r="O32" s="180">
        <f t="shared" si="1"/>
        <v>0</v>
      </c>
      <c r="P32" s="181"/>
      <c r="Q32" s="108"/>
      <c r="R32" s="122"/>
      <c r="S32">
        <f t="shared" si="2"/>
        <v>0</v>
      </c>
      <c r="T32">
        <v>79</v>
      </c>
      <c r="U32">
        <f t="shared" si="0"/>
        <v>19.75</v>
      </c>
    </row>
    <row r="33" spans="1:21" ht="12.75">
      <c r="A33" s="167"/>
      <c r="B33" s="168"/>
      <c r="C33" s="168"/>
      <c r="D33" s="168"/>
      <c r="E33" s="169"/>
      <c r="F33" s="103"/>
      <c r="G33" s="103"/>
      <c r="H33" s="178"/>
      <c r="I33" s="179"/>
      <c r="J33" s="103"/>
      <c r="K33" s="103"/>
      <c r="L33" s="103"/>
      <c r="M33" s="103"/>
      <c r="N33" s="103"/>
      <c r="O33" s="180">
        <f t="shared" si="1"/>
        <v>0</v>
      </c>
      <c r="P33" s="181"/>
      <c r="Q33" s="108"/>
      <c r="R33" s="122"/>
      <c r="S33">
        <f t="shared" si="2"/>
        <v>0</v>
      </c>
      <c r="T33">
        <v>81</v>
      </c>
      <c r="U33">
        <f t="shared" si="0"/>
        <v>20.25</v>
      </c>
    </row>
    <row r="34" spans="1:21" ht="13.5" thickBot="1">
      <c r="A34" s="348" t="s">
        <v>90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50"/>
      <c r="N34" s="101" t="s">
        <v>109</v>
      </c>
      <c r="O34" s="180">
        <f>IF(ISNA(LOOKUP(N34,$T$21:$T$34,$U$21:$U$34)),0,LOOKUP(N34,$T$21:$T$34,$U$21:$U$34)*(-$P$46))</f>
        <v>0</v>
      </c>
      <c r="P34" s="181"/>
      <c r="Q34" s="95"/>
      <c r="R34" s="123"/>
      <c r="S34">
        <f t="shared" si="2"/>
        <v>0</v>
      </c>
      <c r="T34">
        <v>84</v>
      </c>
      <c r="U34">
        <f t="shared" si="0"/>
        <v>21</v>
      </c>
    </row>
    <row r="35" spans="1:18" ht="12.75" customHeight="1" thickBot="1">
      <c r="A35" s="286" t="s">
        <v>89</v>
      </c>
      <c r="B35" s="287"/>
      <c r="C35" s="287"/>
      <c r="D35" s="287"/>
      <c r="E35" s="288"/>
      <c r="F35" s="212" t="s">
        <v>83</v>
      </c>
      <c r="G35" s="213"/>
      <c r="H35" s="297">
        <f>SUM(H24:H33)</f>
        <v>0</v>
      </c>
      <c r="I35" s="298"/>
      <c r="J35" s="91"/>
      <c r="K35" s="90"/>
      <c r="L35" s="90"/>
      <c r="M35" s="90"/>
      <c r="N35" s="170" t="s">
        <v>87</v>
      </c>
      <c r="O35" s="171"/>
      <c r="P35" s="172"/>
      <c r="Q35" s="134">
        <f>SUM(O24:P34)</f>
        <v>0</v>
      </c>
      <c r="R35" s="124"/>
    </row>
    <row r="36" spans="1:18" ht="13.5" thickBot="1">
      <c r="A36" s="289"/>
      <c r="B36" s="290"/>
      <c r="C36" s="290"/>
      <c r="D36" s="290"/>
      <c r="E36" s="291"/>
      <c r="F36" s="88" t="s">
        <v>84</v>
      </c>
      <c r="G36" s="89"/>
      <c r="H36" s="344">
        <v>0.47</v>
      </c>
      <c r="I36" s="345"/>
      <c r="J36" s="92"/>
      <c r="K36" s="93"/>
      <c r="L36" s="93"/>
      <c r="M36" s="93"/>
      <c r="N36" s="170" t="s">
        <v>86</v>
      </c>
      <c r="O36" s="171"/>
      <c r="P36" s="172"/>
      <c r="Q36" s="134">
        <f>SUM(Q24:Q34)</f>
        <v>0</v>
      </c>
      <c r="R36" s="124"/>
    </row>
    <row r="37" spans="1:18" ht="13.5" thickBot="1">
      <c r="A37" s="292"/>
      <c r="B37" s="293"/>
      <c r="C37" s="293"/>
      <c r="D37" s="293"/>
      <c r="E37" s="294"/>
      <c r="F37" s="346" t="s">
        <v>85</v>
      </c>
      <c r="G37" s="347"/>
      <c r="H37" s="364">
        <f>+H35*H36</f>
        <v>0</v>
      </c>
      <c r="I37" s="365"/>
      <c r="J37" s="173" t="s">
        <v>88</v>
      </c>
      <c r="K37" s="174"/>
      <c r="L37" s="174"/>
      <c r="M37" s="174"/>
      <c r="N37" s="174"/>
      <c r="O37" s="174"/>
      <c r="P37" s="174"/>
      <c r="Q37" s="99"/>
      <c r="R37" s="125"/>
    </row>
    <row r="38" spans="1:18" ht="14.25" thickBot="1" thickTop="1">
      <c r="A38" s="209" t="s">
        <v>68</v>
      </c>
      <c r="B38" s="210"/>
      <c r="C38" s="210"/>
      <c r="D38" s="210"/>
      <c r="E38" s="210"/>
      <c r="F38" s="210"/>
      <c r="G38" s="210"/>
      <c r="H38" s="211"/>
      <c r="I38" s="146"/>
      <c r="J38" s="342" t="s">
        <v>67</v>
      </c>
      <c r="K38" s="343"/>
      <c r="L38" s="146"/>
      <c r="M38" s="360" t="s">
        <v>66</v>
      </c>
      <c r="N38" s="343"/>
      <c r="O38" s="343"/>
      <c r="P38" s="343"/>
      <c r="Q38" s="361"/>
      <c r="R38" s="74"/>
    </row>
    <row r="39" spans="1:18" ht="13.5" thickTop="1">
      <c r="A39" s="75"/>
      <c r="B39" s="73"/>
      <c r="C39" s="73"/>
      <c r="D39" s="73"/>
      <c r="E39" s="299" t="s">
        <v>75</v>
      </c>
      <c r="F39" s="300"/>
      <c r="G39" s="300"/>
      <c r="H39" s="300"/>
      <c r="I39" s="300"/>
      <c r="J39" s="300"/>
      <c r="K39" s="300"/>
      <c r="L39" s="300"/>
      <c r="M39" s="300"/>
      <c r="N39" s="300"/>
      <c r="O39" s="74"/>
      <c r="P39" s="74"/>
      <c r="Q39" s="76"/>
      <c r="R39" s="74"/>
    </row>
    <row r="40" spans="1:18" ht="12.75">
      <c r="A40" s="75"/>
      <c r="B40" s="340" t="s">
        <v>77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1"/>
      <c r="R40" s="109"/>
    </row>
    <row r="41" spans="1:18" ht="13.5" thickBot="1">
      <c r="A41" s="75"/>
      <c r="B41" s="73"/>
      <c r="C41" s="73"/>
      <c r="D41" s="73"/>
      <c r="E41" s="207" t="s">
        <v>76</v>
      </c>
      <c r="F41" s="208"/>
      <c r="G41" s="208"/>
      <c r="H41" s="208"/>
      <c r="I41" s="208"/>
      <c r="J41" s="208"/>
      <c r="K41" s="208"/>
      <c r="L41" s="208"/>
      <c r="M41" s="208"/>
      <c r="N41" s="208"/>
      <c r="O41" s="74"/>
      <c r="P41" s="74"/>
      <c r="Q41" s="76"/>
      <c r="R41" s="74"/>
    </row>
    <row r="42" spans="1:18" ht="13.5" thickTop="1">
      <c r="A42" s="175" t="s">
        <v>44</v>
      </c>
      <c r="B42" s="176"/>
      <c r="C42" s="176"/>
      <c r="D42" s="176"/>
      <c r="E42" s="176"/>
      <c r="F42" s="188"/>
      <c r="G42" s="188"/>
      <c r="H42" s="188"/>
      <c r="I42" s="189"/>
      <c r="J42" s="188"/>
      <c r="K42" s="188"/>
      <c r="L42" s="189"/>
      <c r="M42" s="296"/>
      <c r="N42" s="296"/>
      <c r="O42" s="296"/>
      <c r="P42" s="41"/>
      <c r="Q42" s="64"/>
      <c r="R42" s="126"/>
    </row>
    <row r="43" spans="1:18" ht="13.5" thickBot="1">
      <c r="A43" s="68"/>
      <c r="B43" s="69"/>
      <c r="C43" s="69"/>
      <c r="D43" s="69"/>
      <c r="E43" s="69"/>
      <c r="F43" s="70"/>
      <c r="G43" s="70"/>
      <c r="H43" s="70"/>
      <c r="I43" s="70"/>
      <c r="J43" s="70"/>
      <c r="K43" s="70"/>
      <c r="L43" s="70"/>
      <c r="M43" s="71"/>
      <c r="N43" s="71"/>
      <c r="O43" s="71"/>
      <c r="P43" s="71"/>
      <c r="Q43" s="72"/>
      <c r="R43" s="126"/>
    </row>
    <row r="44" spans="1:18" ht="13.5" thickBot="1">
      <c r="A44" s="7"/>
      <c r="B44" s="9"/>
      <c r="C44" s="9"/>
      <c r="D44" s="9"/>
      <c r="E44" s="9"/>
      <c r="F44" s="177" t="s">
        <v>57</v>
      </c>
      <c r="G44" s="177"/>
      <c r="H44" s="177"/>
      <c r="I44" s="177"/>
      <c r="J44" s="55"/>
      <c r="K44" s="9" t="s">
        <v>29</v>
      </c>
      <c r="L44" s="283" t="s">
        <v>82</v>
      </c>
      <c r="M44" s="283"/>
      <c r="N44" s="283"/>
      <c r="O44" s="283"/>
      <c r="P44" s="283"/>
      <c r="Q44" s="135">
        <v>0</v>
      </c>
      <c r="R44" s="127"/>
    </row>
    <row r="45" spans="1:18" ht="13.5" thickTop="1">
      <c r="A45" s="34" t="s">
        <v>30</v>
      </c>
      <c r="B45" s="35"/>
      <c r="C45" s="35"/>
      <c r="D45" s="35"/>
      <c r="E45" s="34"/>
      <c r="F45" s="36"/>
      <c r="G45" s="34" t="s">
        <v>41</v>
      </c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12"/>
    </row>
    <row r="46" spans="1:18" ht="13.5" thickBot="1">
      <c r="A46" s="164" t="s">
        <v>31</v>
      </c>
      <c r="B46" s="166"/>
      <c r="C46" s="165"/>
      <c r="D46" s="165"/>
      <c r="E46" s="199"/>
      <c r="F46" s="362"/>
      <c r="G46" s="164" t="s">
        <v>56</v>
      </c>
      <c r="H46" s="165"/>
      <c r="I46" s="165"/>
      <c r="J46" s="295"/>
      <c r="K46" s="295"/>
      <c r="L46" s="10" t="s">
        <v>58</v>
      </c>
      <c r="M46" s="23"/>
      <c r="N46" s="22"/>
      <c r="P46" s="100" t="s">
        <v>109</v>
      </c>
      <c r="Q46" s="96" t="s">
        <v>55</v>
      </c>
      <c r="R46" s="128"/>
    </row>
    <row r="47" spans="1:18" ht="14.25" thickBot="1" thickTop="1">
      <c r="A47" s="164" t="s">
        <v>32</v>
      </c>
      <c r="B47" s="166"/>
      <c r="C47" s="165"/>
      <c r="D47" s="165"/>
      <c r="E47" s="199"/>
      <c r="F47" s="362"/>
      <c r="G47" s="164" t="s">
        <v>35</v>
      </c>
      <c r="H47" s="166"/>
      <c r="I47" s="214"/>
      <c r="J47" s="199"/>
      <c r="K47" s="199"/>
      <c r="L47" s="358" t="s">
        <v>108</v>
      </c>
      <c r="M47" s="359"/>
      <c r="N47" s="359"/>
      <c r="O47" s="359"/>
      <c r="P47" s="11"/>
      <c r="Q47" s="136"/>
      <c r="R47" s="12"/>
    </row>
    <row r="48" spans="1:18" ht="13.5" thickBot="1">
      <c r="A48" s="164" t="s">
        <v>33</v>
      </c>
      <c r="B48" s="166"/>
      <c r="C48" s="165"/>
      <c r="D48" s="165"/>
      <c r="E48" s="199"/>
      <c r="F48" s="362"/>
      <c r="G48" s="164" t="s">
        <v>37</v>
      </c>
      <c r="H48" s="165"/>
      <c r="I48" s="214"/>
      <c r="J48" s="199"/>
      <c r="K48" s="199"/>
      <c r="L48" s="164" t="s">
        <v>59</v>
      </c>
      <c r="M48" s="165"/>
      <c r="N48" s="165"/>
      <c r="O48" s="165"/>
      <c r="P48" s="165"/>
      <c r="Q48" s="137">
        <f>SUM(J46:K50)</f>
        <v>0</v>
      </c>
      <c r="R48" s="129"/>
    </row>
    <row r="49" spans="1:18" ht="13.5" thickBot="1">
      <c r="A49" s="164" t="s">
        <v>34</v>
      </c>
      <c r="B49" s="165"/>
      <c r="C49" s="165"/>
      <c r="D49" s="165"/>
      <c r="E49" s="199"/>
      <c r="F49" s="362"/>
      <c r="G49" s="205" t="s">
        <v>36</v>
      </c>
      <c r="H49" s="206"/>
      <c r="I49" s="206"/>
      <c r="J49" s="186"/>
      <c r="K49" s="187"/>
      <c r="L49" s="184" t="s">
        <v>60</v>
      </c>
      <c r="M49" s="185"/>
      <c r="N49" s="185"/>
      <c r="O49" s="185"/>
      <c r="P49" s="185"/>
      <c r="Q49" s="137">
        <f>SUM(E46:F49)</f>
        <v>0</v>
      </c>
      <c r="R49" s="129"/>
    </row>
    <row r="50" spans="1:18" ht="13.5" thickBot="1">
      <c r="A50" s="7"/>
      <c r="B50" s="9"/>
      <c r="C50" s="9"/>
      <c r="D50" s="9"/>
      <c r="E50" s="9"/>
      <c r="F50" s="9"/>
      <c r="G50" s="152" t="s">
        <v>38</v>
      </c>
      <c r="H50" s="153"/>
      <c r="I50" s="153"/>
      <c r="J50" s="279"/>
      <c r="K50" s="279"/>
      <c r="L50" s="280" t="s">
        <v>39</v>
      </c>
      <c r="M50" s="281"/>
      <c r="N50" s="281"/>
      <c r="O50" s="282"/>
      <c r="P50" s="277">
        <f>SUM(Q35:Q37)+SUM(Q44:Q49)</f>
        <v>0</v>
      </c>
      <c r="Q50" s="278"/>
      <c r="R50" s="131"/>
    </row>
    <row r="51" spans="1:21" ht="13.5" thickTop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82"/>
      <c r="L51" s="32"/>
      <c r="M51" s="32"/>
      <c r="N51" s="33"/>
      <c r="O51" s="32"/>
      <c r="P51" s="32"/>
      <c r="Q51" s="32"/>
      <c r="R51" s="12"/>
      <c r="S51" s="12"/>
      <c r="T51" s="12"/>
      <c r="U51" s="12"/>
    </row>
    <row r="52" spans="1:21" ht="12.75" customHeight="1">
      <c r="A52" s="97" t="s">
        <v>40</v>
      </c>
      <c r="B52" s="142" t="str">
        <f>N3</f>
        <v> </v>
      </c>
      <c r="C52" s="98"/>
      <c r="D52" s="98"/>
      <c r="E52" s="81"/>
      <c r="F52" s="162" t="s">
        <v>91</v>
      </c>
      <c r="G52" s="162"/>
      <c r="H52" s="162"/>
      <c r="I52" s="162"/>
      <c r="J52" s="163"/>
      <c r="K52" s="83"/>
      <c r="S52" s="24"/>
      <c r="T52" s="24"/>
      <c r="U52" s="24"/>
    </row>
    <row r="53" spans="1:21" ht="12.75" customHeight="1">
      <c r="A53" s="160" t="s">
        <v>92</v>
      </c>
      <c r="B53" s="160"/>
      <c r="C53" s="160"/>
      <c r="D53" s="160"/>
      <c r="E53" s="160"/>
      <c r="F53" s="160"/>
      <c r="G53" s="160"/>
      <c r="H53" s="160"/>
      <c r="I53" s="160"/>
      <c r="J53" s="161"/>
      <c r="K53" s="84"/>
      <c r="L53" s="11"/>
      <c r="M53" s="11"/>
      <c r="N53" s="14"/>
      <c r="O53" s="11"/>
      <c r="P53" s="11"/>
      <c r="Q53" s="13"/>
      <c r="R53" s="130"/>
      <c r="S53" s="12"/>
      <c r="T53" s="12"/>
      <c r="U53" s="12"/>
    </row>
    <row r="54" spans="1:21" ht="12.75" customHeight="1">
      <c r="A54" s="97" t="s">
        <v>93</v>
      </c>
      <c r="B54" s="97"/>
      <c r="C54" s="97"/>
      <c r="D54" s="97"/>
      <c r="E54" s="97"/>
      <c r="F54" s="97"/>
      <c r="G54" s="97"/>
      <c r="H54" s="97"/>
      <c r="I54" s="97"/>
      <c r="J54" s="97"/>
      <c r="K54" s="85" t="s">
        <v>9</v>
      </c>
      <c r="L54" s="24"/>
      <c r="M54" s="24"/>
      <c r="N54" s="24"/>
      <c r="O54" s="24"/>
      <c r="P54" s="24"/>
      <c r="Q54" s="24" t="s">
        <v>25</v>
      </c>
      <c r="R54" s="24"/>
      <c r="S54" s="12"/>
      <c r="T54" s="12"/>
      <c r="U54" s="12"/>
    </row>
    <row r="55" spans="1:21" ht="12.75" customHeight="1">
      <c r="A55" s="156" t="s">
        <v>94</v>
      </c>
      <c r="B55" s="156"/>
      <c r="C55" s="156"/>
      <c r="D55" s="156"/>
      <c r="E55" s="156"/>
      <c r="F55" s="156"/>
      <c r="G55" s="156"/>
      <c r="H55" s="156"/>
      <c r="I55" s="156"/>
      <c r="J55" s="157"/>
      <c r="K55" s="83"/>
      <c r="L55" s="12"/>
      <c r="M55" s="12"/>
      <c r="N55" s="12"/>
      <c r="O55" s="12"/>
      <c r="P55" s="12"/>
      <c r="Q55" s="12"/>
      <c r="R55" s="12"/>
      <c r="S55" s="16"/>
      <c r="T55" s="16"/>
      <c r="U55" s="1"/>
    </row>
    <row r="56" spans="1:21" ht="12.75" customHeight="1">
      <c r="A56" s="158" t="s">
        <v>95</v>
      </c>
      <c r="B56" s="158"/>
      <c r="C56" s="158"/>
      <c r="D56" s="158"/>
      <c r="E56" s="158"/>
      <c r="F56" s="158"/>
      <c r="G56" s="158"/>
      <c r="H56" s="158"/>
      <c r="I56" s="158"/>
      <c r="J56" s="159"/>
      <c r="K56" s="86"/>
      <c r="L56" s="14"/>
      <c r="M56" s="14"/>
      <c r="N56" s="63"/>
      <c r="O56" s="14"/>
      <c r="P56" s="14"/>
      <c r="Q56" s="13"/>
      <c r="R56" s="130"/>
      <c r="S56" s="24"/>
      <c r="T56" s="24"/>
      <c r="U56" s="24"/>
    </row>
    <row r="57" spans="1:18" ht="12.75">
      <c r="A57" s="154"/>
      <c r="B57" s="154"/>
      <c r="C57" s="154"/>
      <c r="D57" s="154"/>
      <c r="E57" s="154"/>
      <c r="F57" s="154"/>
      <c r="G57" s="154"/>
      <c r="H57" s="154"/>
      <c r="I57" s="154"/>
      <c r="J57" s="155"/>
      <c r="K57" s="87" t="s">
        <v>54</v>
      </c>
      <c r="L57" s="17"/>
      <c r="M57" s="17"/>
      <c r="N57" s="17"/>
      <c r="O57" s="16"/>
      <c r="P57" s="16"/>
      <c r="Q57" s="24" t="s">
        <v>25</v>
      </c>
      <c r="R57" s="24"/>
    </row>
  </sheetData>
  <sheetProtection password="C4B9" sheet="1" selectLockedCells="1"/>
  <protectedRanges>
    <protectedRange sqref="Q56:R56" name="DATE LINE 2_1"/>
    <protectedRange sqref="N5:R6" name="ADDRESS"/>
    <protectedRange sqref="L1" name="FUNDING"/>
    <protectedRange sqref="H1" name="FY"/>
    <protectedRange sqref="E1" name="DISTRICT NUMBER"/>
    <protectedRange sqref="A24:I34" name="mileage"/>
    <protectedRange sqref="J24:N34" name="perdiem"/>
    <protectedRange sqref="O35:P36 P24:R34" name="lodgingtotal"/>
    <protectedRange sqref="K10:K14" name="outOFstate"/>
    <protectedRange sqref="G16" name="nonemployee"/>
    <protectedRange sqref="G9:H14 K9:L9" name="instate"/>
    <protectedRange sqref="E46:F49" name="LocalTrans"/>
    <protectedRange sqref="A21:D21" name="dutystattion"/>
    <protectedRange sqref="B14:D14" name="license"/>
    <protectedRange sqref="L3:R6" name="claimantof"/>
    <protectedRange sqref="L15:R15" name="assignment"/>
    <protectedRange sqref="E21" name="officialbusiness"/>
    <protectedRange sqref="J46:K50" name="misc"/>
    <protectedRange sqref="N4:R4" name="VENDORID"/>
    <protectedRange sqref="N11:R12" name="AgencyBoard"/>
    <protectedRange sqref="Q53:R53" name="DATE LINE 1_1"/>
  </protectedRanges>
  <mergeCells count="155">
    <mergeCell ref="G49:I49"/>
    <mergeCell ref="J49:K49"/>
    <mergeCell ref="A48:D48"/>
    <mergeCell ref="E48:F48"/>
    <mergeCell ref="G48:I48"/>
    <mergeCell ref="G46:I46"/>
    <mergeCell ref="F35:G35"/>
    <mergeCell ref="A42:E42"/>
    <mergeCell ref="B40:Q40"/>
    <mergeCell ref="J48:K48"/>
    <mergeCell ref="A47:D47"/>
    <mergeCell ref="E47:F47"/>
    <mergeCell ref="G47:I47"/>
    <mergeCell ref="J47:K47"/>
    <mergeCell ref="A46:D46"/>
    <mergeCell ref="E46:F46"/>
    <mergeCell ref="O28:P28"/>
    <mergeCell ref="A31:E31"/>
    <mergeCell ref="A32:E32"/>
    <mergeCell ref="H31:I31"/>
    <mergeCell ref="O31:P31"/>
    <mergeCell ref="H37:I37"/>
    <mergeCell ref="A35:E37"/>
    <mergeCell ref="A34:M34"/>
    <mergeCell ref="O34:P34"/>
    <mergeCell ref="A33:E33"/>
    <mergeCell ref="O24:P24"/>
    <mergeCell ref="A29:E29"/>
    <mergeCell ref="A30:E30"/>
    <mergeCell ref="A27:E27"/>
    <mergeCell ref="A28:E28"/>
    <mergeCell ref="H30:I30"/>
    <mergeCell ref="O30:P30"/>
    <mergeCell ref="H27:I27"/>
    <mergeCell ref="O27:P27"/>
    <mergeCell ref="H28:I28"/>
    <mergeCell ref="E21:K21"/>
    <mergeCell ref="E20:K20"/>
    <mergeCell ref="A22:E23"/>
    <mergeCell ref="O25:P25"/>
    <mergeCell ref="H26:I26"/>
    <mergeCell ref="O26:P26"/>
    <mergeCell ref="N22:P22"/>
    <mergeCell ref="O23:P23"/>
    <mergeCell ref="A24:E24"/>
    <mergeCell ref="H24:I24"/>
    <mergeCell ref="E14:F14"/>
    <mergeCell ref="G14:H14"/>
    <mergeCell ref="I14:J14"/>
    <mergeCell ref="G17:H17"/>
    <mergeCell ref="I17:J17"/>
    <mergeCell ref="E19:H19"/>
    <mergeCell ref="I19:J19"/>
    <mergeCell ref="E18:F18"/>
    <mergeCell ref="G18:H18"/>
    <mergeCell ref="I18:J18"/>
    <mergeCell ref="A15:D16"/>
    <mergeCell ref="E15:H15"/>
    <mergeCell ref="I15:J15"/>
    <mergeCell ref="G10:H10"/>
    <mergeCell ref="I10:J10"/>
    <mergeCell ref="B13:C13"/>
    <mergeCell ref="E13:F13"/>
    <mergeCell ref="G13:H13"/>
    <mergeCell ref="I13:J13"/>
    <mergeCell ref="E11:F11"/>
    <mergeCell ref="A4:B4"/>
    <mergeCell ref="G4:J4"/>
    <mergeCell ref="A5:D5"/>
    <mergeCell ref="A6:D6"/>
    <mergeCell ref="E5:K6"/>
    <mergeCell ref="B8:C9"/>
    <mergeCell ref="E8:F8"/>
    <mergeCell ref="G8:H8"/>
    <mergeCell ref="I8:J8"/>
    <mergeCell ref="E1:F1"/>
    <mergeCell ref="H1:I1"/>
    <mergeCell ref="G3:J3"/>
    <mergeCell ref="K3:K4"/>
    <mergeCell ref="L3:M3"/>
    <mergeCell ref="G9:H9"/>
    <mergeCell ref="I9:J9"/>
    <mergeCell ref="E9:F9"/>
    <mergeCell ref="I7:K7"/>
    <mergeCell ref="N7:P7"/>
    <mergeCell ref="N8:P9"/>
    <mergeCell ref="N10:P10"/>
    <mergeCell ref="L19:P19"/>
    <mergeCell ref="E7:H7"/>
    <mergeCell ref="E10:F10"/>
    <mergeCell ref="G11:H11"/>
    <mergeCell ref="I11:J11"/>
    <mergeCell ref="I12:J12"/>
    <mergeCell ref="E17:F17"/>
    <mergeCell ref="L20:N20"/>
    <mergeCell ref="L15:Q15"/>
    <mergeCell ref="L16:Q17"/>
    <mergeCell ref="L18:P18"/>
    <mergeCell ref="E12:F12"/>
    <mergeCell ref="L21:N21"/>
    <mergeCell ref="E16:F16"/>
    <mergeCell ref="G16:H16"/>
    <mergeCell ref="I16:J16"/>
    <mergeCell ref="G12:H12"/>
    <mergeCell ref="A21:D21"/>
    <mergeCell ref="H23:I23"/>
    <mergeCell ref="H29:I29"/>
    <mergeCell ref="O29:P29"/>
    <mergeCell ref="A25:E25"/>
    <mergeCell ref="A26:E26"/>
    <mergeCell ref="L22:M22"/>
    <mergeCell ref="H25:I25"/>
    <mergeCell ref="H22:I22"/>
    <mergeCell ref="J22:K22"/>
    <mergeCell ref="H32:I32"/>
    <mergeCell ref="O32:P32"/>
    <mergeCell ref="H33:I33"/>
    <mergeCell ref="O33:P33"/>
    <mergeCell ref="H35:I35"/>
    <mergeCell ref="N35:P35"/>
    <mergeCell ref="H36:I36"/>
    <mergeCell ref="F37:G37"/>
    <mergeCell ref="J37:P37"/>
    <mergeCell ref="N36:P36"/>
    <mergeCell ref="E39:N39"/>
    <mergeCell ref="E41:N41"/>
    <mergeCell ref="A38:H38"/>
    <mergeCell ref="J38:K38"/>
    <mergeCell ref="M42:O42"/>
    <mergeCell ref="L44:P44"/>
    <mergeCell ref="M38:Q38"/>
    <mergeCell ref="F44:I44"/>
    <mergeCell ref="L47:O47"/>
    <mergeCell ref="J46:K46"/>
    <mergeCell ref="F42:L42"/>
    <mergeCell ref="L48:P48"/>
    <mergeCell ref="L49:P49"/>
    <mergeCell ref="L50:O50"/>
    <mergeCell ref="F52:J52"/>
    <mergeCell ref="A53:J53"/>
    <mergeCell ref="P50:Q50"/>
    <mergeCell ref="G50:I50"/>
    <mergeCell ref="J50:K50"/>
    <mergeCell ref="A49:D49"/>
    <mergeCell ref="E49:F49"/>
    <mergeCell ref="A55:J55"/>
    <mergeCell ref="A56:J56"/>
    <mergeCell ref="A57:J57"/>
    <mergeCell ref="L1:Q1"/>
    <mergeCell ref="N3:Q3"/>
    <mergeCell ref="N4:Q4"/>
    <mergeCell ref="N5:Q5"/>
    <mergeCell ref="N6:Q6"/>
    <mergeCell ref="N11:Q12"/>
    <mergeCell ref="L13:Q13"/>
  </mergeCells>
  <dataValidations count="1">
    <dataValidation type="list" allowBlank="1" showInputMessage="1" showErrorMessage="1" sqref="C17">
      <formula1>"YES, NO"</formula1>
    </dataValidation>
  </dataValidations>
  <printOptions/>
  <pageMargins left="0" right="0" top="0.5" bottom="0.5" header="0" footer="0"/>
  <pageSetup fitToHeight="1" fitToWidth="1" horizontalDpi="600" verticalDpi="600" orientation="portrait" scale="93" r:id="rId1"/>
  <headerFooter alignWithMargins="0">
    <oddHeader>&amp;CMUST BE ATTACHED TO A CLAIM JACKET VOUCHER FORM 15A OTHER AUTHORIZED COVER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s="149" t="s">
        <v>109</v>
      </c>
    </row>
    <row r="2" ht="12.75">
      <c r="A2" s="149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Juvenile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Finance</dc:creator>
  <cp:keywords/>
  <dc:description/>
  <cp:lastModifiedBy>Tolliver, ReJeania</cp:lastModifiedBy>
  <cp:lastPrinted>2017-01-12T17:49:27Z</cp:lastPrinted>
  <dcterms:created xsi:type="dcterms:W3CDTF">2000-04-21T15:21:33Z</dcterms:created>
  <dcterms:modified xsi:type="dcterms:W3CDTF">2017-01-20T17:19:35Z</dcterms:modified>
  <cp:category/>
  <cp:version/>
  <cp:contentType/>
  <cp:contentStatus/>
</cp:coreProperties>
</file>